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7"/>
  <workbookPr defaultThemeVersion="166925"/>
  <mc:AlternateContent xmlns:mc="http://schemas.openxmlformats.org/markup-compatibility/2006">
    <mc:Choice Requires="x15">
      <x15ac:absPath xmlns:x15ac="http://schemas.microsoft.com/office/spreadsheetml/2010/11/ac" url="https://d.docs.live.net/5cba4fa6ec828dc6/synchro/"/>
    </mc:Choice>
  </mc:AlternateContent>
  <xr:revisionPtr revIDLastSave="203" documentId="8_{ECE3F7EA-9F35-9745-88F2-6AE3F920A65F}" xr6:coauthVersionLast="47" xr6:coauthVersionMax="47" xr10:uidLastSave="{8AE389F3-2075-B742-B4B4-B59E0A3897A2}"/>
  <bookViews>
    <workbookView xWindow="10060" yWindow="1380" windowWidth="30280" windowHeight="19140" xr2:uid="{223C48B0-8291-D047-B748-567BD5651313}"/>
  </bookViews>
  <sheets>
    <sheet name="Feuil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3" i="1" l="1"/>
  <c r="M12" i="1"/>
  <c r="M100" i="1"/>
  <c r="M99" i="1"/>
  <c r="M98" i="1"/>
  <c r="M97" i="1"/>
  <c r="M238" i="1"/>
  <c r="M239" i="1"/>
  <c r="M236" i="1"/>
  <c r="M235" i="1"/>
  <c r="M234" i="1"/>
  <c r="M255" i="1"/>
  <c r="M419" i="1"/>
  <c r="M262" i="1"/>
  <c r="M73" i="1"/>
  <c r="M111" i="1"/>
  <c r="M237" i="1"/>
  <c r="M232" i="1"/>
  <c r="M553" i="1"/>
  <c r="M264" i="1"/>
  <c r="M84" i="1"/>
  <c r="M96" i="1"/>
  <c r="M445" i="1"/>
  <c r="M446" i="1"/>
  <c r="M240" i="1"/>
  <c r="M284" i="1"/>
  <c r="M338" i="1"/>
  <c r="M14" i="1"/>
  <c r="M207" i="1"/>
  <c r="M231" i="1"/>
  <c r="M229" i="1"/>
  <c r="M95" i="1"/>
  <c r="M94" i="1"/>
  <c r="M93" i="1"/>
  <c r="M92" i="1"/>
  <c r="M91" i="1"/>
  <c r="M90" i="1"/>
  <c r="M89" i="1"/>
  <c r="M88" i="1"/>
  <c r="M87" i="1"/>
  <c r="M187" i="1"/>
  <c r="M195" i="1"/>
  <c r="M194" i="1"/>
  <c r="M16" i="1"/>
  <c r="M220" i="1"/>
  <c r="M218" i="1"/>
  <c r="M397" i="1"/>
  <c r="M230" i="1"/>
  <c r="M206" i="1"/>
  <c r="M208" i="1"/>
  <c r="M217" i="1"/>
  <c r="M337" i="1"/>
  <c r="M265" i="1"/>
  <c r="M85" i="1"/>
  <c r="M244" i="1"/>
  <c r="M335" i="1"/>
  <c r="M334" i="1"/>
  <c r="M360" i="1"/>
  <c r="M359" i="1"/>
  <c r="M358" i="1"/>
  <c r="M65" i="1"/>
  <c r="M263" i="1"/>
  <c r="M66" i="1"/>
  <c r="M68" i="1"/>
  <c r="M548" i="1"/>
  <c r="M59" i="1"/>
  <c r="M58" i="1"/>
  <c r="M57" i="1"/>
  <c r="M60" i="1"/>
  <c r="M61" i="1"/>
  <c r="M62" i="1"/>
  <c r="M63" i="1"/>
  <c r="M64" i="1"/>
  <c r="M131" i="1"/>
  <c r="M552" i="1"/>
  <c r="M352" i="1"/>
  <c r="M351" i="1"/>
  <c r="M107" i="1"/>
  <c r="M69" i="1"/>
  <c r="M228" i="1"/>
  <c r="M7" i="1"/>
  <c r="M215" i="1"/>
  <c r="M214" i="1"/>
  <c r="M216" i="1"/>
  <c r="B246" i="1"/>
  <c r="M212" i="1"/>
  <c r="M346" i="1"/>
  <c r="M347" i="1"/>
  <c r="M362" i="1"/>
  <c r="M247" i="1"/>
  <c r="M243" i="1"/>
  <c r="M219" i="1"/>
  <c r="M248" i="1"/>
  <c r="M365" i="1"/>
  <c r="M363" i="1"/>
  <c r="M246" i="1"/>
  <c r="M225" i="1"/>
  <c r="M186" i="1"/>
  <c r="M192" i="1"/>
  <c r="M344" i="1"/>
  <c r="M226" i="1"/>
  <c r="M245" i="1"/>
  <c r="L574" i="1"/>
  <c r="K574" i="1"/>
  <c r="M417" i="1"/>
  <c r="M103" i="1"/>
  <c r="M76" i="1"/>
  <c r="M261" i="1"/>
  <c r="M403" i="1"/>
  <c r="M439" i="1"/>
  <c r="M13" i="1"/>
  <c r="M110" i="1"/>
  <c r="M286" i="1"/>
  <c r="M184" i="1"/>
  <c r="M395" i="1"/>
  <c r="M285" i="1"/>
  <c r="M86" i="1"/>
  <c r="M102" i="1"/>
  <c r="M440" i="1"/>
  <c r="M185" i="1"/>
  <c r="M6" i="1"/>
  <c r="M444" i="1"/>
  <c r="M10" i="1"/>
  <c r="M256" i="1"/>
  <c r="M227" i="1"/>
  <c r="M36" i="1"/>
  <c r="M224" i="1"/>
  <c r="M223" i="1"/>
  <c r="M242" i="1"/>
  <c r="M249" i="1"/>
  <c r="M241" i="1"/>
  <c r="M15" i="1"/>
  <c r="M189" i="1"/>
  <c r="M188" i="1"/>
  <c r="M211" i="1"/>
  <c r="M209" i="1"/>
  <c r="M210" i="1"/>
  <c r="M101" i="1"/>
  <c r="M193" i="1"/>
  <c r="M191" i="1"/>
  <c r="M364" i="1"/>
  <c r="M343" i="1"/>
  <c r="M409" i="1"/>
  <c r="M47" i="1"/>
  <c r="M45" i="1"/>
  <c r="M43" i="1"/>
  <c r="M44" i="1"/>
  <c r="M46" i="1"/>
  <c r="M48" i="1"/>
  <c r="M49" i="1"/>
  <c r="M50" i="1"/>
  <c r="M418" i="1"/>
  <c r="M411" i="1"/>
  <c r="M410" i="1"/>
  <c r="M416" i="1"/>
  <c r="M414" i="1"/>
  <c r="M415" i="1"/>
  <c r="M328" i="1"/>
  <c r="M391" i="1"/>
  <c r="M38" i="1"/>
  <c r="M51" i="1"/>
  <c r="M371" i="1"/>
  <c r="M520" i="1"/>
  <c r="M521" i="1"/>
  <c r="M471" i="1"/>
  <c r="M260" i="1"/>
  <c r="M303" i="1"/>
  <c r="M522" i="1"/>
  <c r="M523" i="1"/>
  <c r="M473" i="1"/>
  <c r="M114" i="1"/>
  <c r="M367" i="1"/>
  <c r="M474" i="1"/>
  <c r="M221" i="1"/>
  <c r="M222" i="1"/>
  <c r="M492" i="1"/>
  <c r="M493" i="1"/>
  <c r="M472" i="1"/>
  <c r="M408" i="1"/>
  <c r="M113" i="1"/>
  <c r="M268" i="1"/>
  <c r="M555" i="1"/>
  <c r="M498" i="1"/>
  <c r="M499" i="1"/>
  <c r="M266" i="1"/>
  <c r="M8" i="1"/>
  <c r="M9" i="1"/>
  <c r="M11" i="1"/>
  <c r="M339" i="1"/>
  <c r="M340" i="1"/>
  <c r="M341" i="1"/>
  <c r="M396" i="1"/>
  <c r="M213" i="1"/>
  <c r="M437" i="1"/>
  <c r="M393" i="1"/>
  <c r="M435" i="1"/>
  <c r="M436" i="1"/>
  <c r="M420" i="1"/>
  <c r="M412" i="1"/>
  <c r="M413" i="1"/>
  <c r="M554" i="1"/>
  <c r="M550" i="1"/>
  <c r="M282" i="1"/>
  <c r="M551" i="1"/>
  <c r="M562" i="1"/>
  <c r="M271" i="1"/>
  <c r="M37" i="1"/>
  <c r="M162" i="1"/>
  <c r="M161" i="1"/>
  <c r="M190" i="1"/>
  <c r="M267" i="1"/>
  <c r="M269" i="1"/>
  <c r="M158" i="1"/>
  <c r="M105" i="1"/>
  <c r="M349" i="1"/>
  <c r="M549" i="1"/>
  <c r="M18" i="1"/>
  <c r="M275" i="1"/>
  <c r="M333" i="1"/>
  <c r="M160" i="1"/>
  <c r="M332" i="1"/>
  <c r="M329" i="1"/>
  <c r="M330" i="1"/>
  <c r="M331" i="1"/>
  <c r="M561" i="1"/>
  <c r="M389" i="1"/>
  <c r="M41" i="1"/>
  <c r="M2" i="1"/>
  <c r="M3" i="1"/>
  <c r="M4" i="1"/>
  <c r="M5" i="1"/>
  <c r="M17" i="1"/>
  <c r="M19" i="1"/>
  <c r="M20" i="1"/>
  <c r="M21" i="1"/>
  <c r="M22" i="1"/>
  <c r="M23" i="1"/>
  <c r="M24" i="1"/>
  <c r="M25" i="1"/>
  <c r="M26" i="1"/>
  <c r="M27" i="1"/>
  <c r="M28" i="1"/>
  <c r="M29" i="1"/>
  <c r="M30" i="1"/>
  <c r="M31" i="1"/>
  <c r="M32" i="1"/>
  <c r="M33" i="1"/>
  <c r="M34" i="1"/>
  <c r="M35" i="1"/>
  <c r="M39" i="1"/>
  <c r="M40" i="1"/>
  <c r="M42" i="1"/>
  <c r="M52" i="1"/>
  <c r="M53" i="1"/>
  <c r="M54" i="1"/>
  <c r="M55" i="1"/>
  <c r="M56" i="1"/>
  <c r="M67" i="1"/>
  <c r="M70" i="1"/>
  <c r="M71" i="1"/>
  <c r="M72" i="1"/>
  <c r="M74" i="1"/>
  <c r="M75" i="1"/>
  <c r="M77" i="1"/>
  <c r="M78" i="1"/>
  <c r="M79" i="1"/>
  <c r="M80" i="1"/>
  <c r="M81" i="1"/>
  <c r="M82" i="1"/>
  <c r="M83" i="1"/>
  <c r="M104" i="1"/>
  <c r="M106" i="1"/>
  <c r="M108" i="1"/>
  <c r="M109" i="1"/>
  <c r="M112" i="1"/>
  <c r="M115" i="1"/>
  <c r="M116" i="1"/>
  <c r="M117" i="1"/>
  <c r="M118" i="1"/>
  <c r="M119" i="1"/>
  <c r="M120" i="1"/>
  <c r="M121" i="1"/>
  <c r="M122" i="1"/>
  <c r="M123" i="1"/>
  <c r="M124" i="1"/>
  <c r="M125" i="1"/>
  <c r="M126" i="1"/>
  <c r="M127" i="1"/>
  <c r="M128" i="1"/>
  <c r="M129" i="1"/>
  <c r="M130"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9" i="1"/>
  <c r="M163" i="1"/>
  <c r="M164" i="1"/>
  <c r="M165" i="1"/>
  <c r="M166" i="1"/>
  <c r="M167" i="1"/>
  <c r="M168" i="1"/>
  <c r="M169" i="1"/>
  <c r="M170" i="1"/>
  <c r="M171" i="1"/>
  <c r="M172" i="1"/>
  <c r="M173" i="1"/>
  <c r="M174" i="1"/>
  <c r="M175" i="1"/>
  <c r="M176" i="1"/>
  <c r="M177" i="1"/>
  <c r="M178" i="1"/>
  <c r="M179" i="1"/>
  <c r="M180" i="1"/>
  <c r="M181" i="1"/>
  <c r="M182" i="1"/>
  <c r="M183" i="1"/>
  <c r="M196" i="1"/>
  <c r="M197" i="1"/>
  <c r="M198" i="1"/>
  <c r="M199" i="1"/>
  <c r="M200" i="1"/>
  <c r="M201" i="1"/>
  <c r="M202" i="1"/>
  <c r="M203" i="1"/>
  <c r="M204" i="1"/>
  <c r="M205" i="1"/>
  <c r="M250" i="1"/>
  <c r="M251" i="1"/>
  <c r="M252" i="1"/>
  <c r="M253" i="1"/>
  <c r="M254" i="1"/>
  <c r="M257" i="1"/>
  <c r="M258" i="1"/>
  <c r="M259" i="1"/>
  <c r="M270" i="1"/>
  <c r="M272" i="1"/>
  <c r="M273" i="1"/>
  <c r="M274" i="1"/>
  <c r="M276" i="1"/>
  <c r="M277" i="1"/>
  <c r="M278" i="1"/>
  <c r="M279" i="1"/>
  <c r="M280" i="1"/>
  <c r="M281" i="1"/>
  <c r="M283" i="1"/>
  <c r="M287" i="1"/>
  <c r="M288" i="1"/>
  <c r="M289" i="1"/>
  <c r="M290" i="1"/>
  <c r="M291" i="1"/>
  <c r="M292" i="1"/>
  <c r="M293" i="1"/>
  <c r="M294" i="1"/>
  <c r="M295" i="1"/>
  <c r="M296" i="1"/>
  <c r="M297" i="1"/>
  <c r="M298" i="1"/>
  <c r="M299" i="1"/>
  <c r="M300" i="1"/>
  <c r="M301" i="1"/>
  <c r="M302" i="1"/>
  <c r="M304" i="1"/>
  <c r="M305" i="1"/>
  <c r="M306" i="1"/>
  <c r="M307" i="1"/>
  <c r="M308" i="1"/>
  <c r="M309" i="1"/>
  <c r="M310" i="1"/>
  <c r="M311" i="1"/>
  <c r="M312" i="1"/>
  <c r="M313" i="1"/>
  <c r="M314" i="1"/>
  <c r="M315" i="1"/>
  <c r="M316" i="1"/>
  <c r="M317" i="1"/>
  <c r="M318" i="1"/>
  <c r="M323" i="1"/>
  <c r="M319" i="1"/>
  <c r="M320" i="1"/>
  <c r="M321" i="1"/>
  <c r="M322" i="1"/>
  <c r="M324" i="1"/>
  <c r="M325" i="1"/>
  <c r="M326" i="1"/>
  <c r="M327" i="1"/>
  <c r="M336" i="1"/>
  <c r="M342" i="1"/>
  <c r="M345" i="1"/>
  <c r="M348" i="1"/>
  <c r="M350" i="1"/>
  <c r="M353" i="1"/>
  <c r="M354" i="1"/>
  <c r="M355" i="1"/>
  <c r="M356" i="1"/>
  <c r="M357" i="1"/>
  <c r="M361" i="1"/>
  <c r="M366" i="1"/>
  <c r="M368" i="1"/>
  <c r="M369" i="1"/>
  <c r="M370" i="1"/>
  <c r="M372" i="1"/>
  <c r="M373" i="1"/>
  <c r="M374" i="1"/>
  <c r="M375" i="1"/>
  <c r="M376" i="1"/>
  <c r="M377" i="1"/>
  <c r="M378" i="1"/>
  <c r="M379" i="1"/>
  <c r="M380" i="1"/>
  <c r="M381" i="1"/>
  <c r="M382" i="1"/>
  <c r="M383" i="1"/>
  <c r="M384" i="1"/>
  <c r="M385" i="1"/>
  <c r="M386" i="1"/>
  <c r="M387" i="1"/>
  <c r="M388" i="1"/>
  <c r="M390" i="1"/>
  <c r="M392" i="1"/>
  <c r="M394" i="1"/>
  <c r="M398" i="1"/>
  <c r="M399" i="1"/>
  <c r="M400" i="1"/>
  <c r="M401" i="1"/>
  <c r="M402" i="1"/>
  <c r="M404" i="1"/>
  <c r="M405" i="1"/>
  <c r="M406" i="1"/>
  <c r="M407" i="1"/>
  <c r="M421" i="1"/>
  <c r="M422" i="1"/>
  <c r="M423" i="1"/>
  <c r="M424" i="1"/>
  <c r="M425" i="1"/>
  <c r="M426" i="1"/>
  <c r="M427" i="1"/>
  <c r="M428" i="1"/>
  <c r="M429" i="1"/>
  <c r="M430" i="1"/>
  <c r="M431" i="1"/>
  <c r="M432" i="1"/>
  <c r="M433" i="1"/>
  <c r="M434" i="1"/>
  <c r="M438" i="1"/>
  <c r="M441" i="1"/>
  <c r="M442" i="1"/>
  <c r="M443" i="1"/>
  <c r="M447" i="1"/>
  <c r="M448" i="1"/>
  <c r="M449" i="1"/>
  <c r="M450" i="1"/>
  <c r="M451" i="1"/>
  <c r="M452" i="1"/>
  <c r="M453" i="1"/>
  <c r="M454" i="1"/>
  <c r="M455" i="1"/>
  <c r="M456" i="1"/>
  <c r="M457" i="1"/>
  <c r="M458" i="1"/>
  <c r="M459" i="1"/>
  <c r="M460" i="1"/>
  <c r="M461" i="1"/>
  <c r="M462" i="1"/>
  <c r="M463" i="1"/>
  <c r="M464" i="1"/>
  <c r="M465" i="1"/>
  <c r="M466" i="1"/>
  <c r="M467" i="1"/>
  <c r="M468" i="1"/>
  <c r="M469" i="1"/>
  <c r="M470" i="1"/>
  <c r="M475" i="1"/>
  <c r="M476" i="1"/>
  <c r="M477" i="1"/>
  <c r="M478" i="1"/>
  <c r="M479" i="1"/>
  <c r="M480" i="1"/>
  <c r="M481" i="1"/>
  <c r="M482" i="1"/>
  <c r="M483" i="1"/>
  <c r="M484" i="1"/>
  <c r="M485" i="1"/>
  <c r="M486" i="1"/>
  <c r="M487" i="1"/>
  <c r="M488" i="1"/>
  <c r="M489" i="1"/>
  <c r="M490" i="1"/>
  <c r="M491" i="1"/>
  <c r="M494" i="1"/>
  <c r="M495" i="1"/>
  <c r="M496" i="1"/>
  <c r="M497" i="1"/>
  <c r="M500" i="1"/>
  <c r="M501" i="1"/>
  <c r="M502" i="1"/>
  <c r="M503" i="1"/>
  <c r="M504" i="1"/>
  <c r="M505" i="1"/>
  <c r="M506" i="1"/>
  <c r="M507" i="1"/>
  <c r="M508" i="1"/>
  <c r="M509" i="1"/>
  <c r="M510" i="1"/>
  <c r="M511" i="1"/>
  <c r="M512" i="1"/>
  <c r="M513" i="1"/>
  <c r="M514" i="1"/>
  <c r="M515" i="1"/>
  <c r="M516" i="1"/>
  <c r="M517" i="1"/>
  <c r="M518" i="1"/>
  <c r="M519" i="1"/>
  <c r="M524" i="1"/>
  <c r="M525" i="1"/>
  <c r="M526" i="1"/>
  <c r="M527" i="1"/>
  <c r="M528" i="1"/>
  <c r="M529" i="1"/>
  <c r="M530" i="1"/>
  <c r="M531" i="1"/>
  <c r="M532" i="1"/>
  <c r="M533" i="1"/>
  <c r="M534" i="1"/>
  <c r="M535" i="1"/>
  <c r="M536" i="1"/>
  <c r="M537" i="1"/>
  <c r="M538" i="1"/>
  <c r="M539" i="1"/>
  <c r="M540" i="1"/>
  <c r="M541" i="1"/>
  <c r="M542" i="1"/>
  <c r="M543" i="1"/>
  <c r="M544" i="1"/>
  <c r="M545" i="1"/>
  <c r="M546" i="1"/>
  <c r="M547" i="1"/>
  <c r="M556" i="1"/>
  <c r="M557" i="1"/>
  <c r="M558" i="1"/>
  <c r="M559" i="1"/>
  <c r="M560" i="1"/>
  <c r="M563" i="1"/>
  <c r="M564" i="1"/>
  <c r="M565" i="1"/>
  <c r="M566" i="1"/>
  <c r="M567" i="1"/>
  <c r="M568" i="1"/>
  <c r="M569" i="1"/>
  <c r="M570" i="1"/>
  <c r="M571" i="1"/>
  <c r="K573" i="1"/>
  <c r="L573" i="1"/>
  <c r="C575" i="1" l="1"/>
  <c r="C597" i="1"/>
  <c r="C596" i="1"/>
  <c r="C576" i="1"/>
  <c r="C603" i="1"/>
  <c r="C590" i="1"/>
  <c r="C579" i="1"/>
  <c r="C605" i="1"/>
  <c r="C584" i="1"/>
  <c r="C585" i="1"/>
  <c r="C612" i="1"/>
  <c r="C613" i="1"/>
  <c r="C580" i="1"/>
  <c r="C577" i="1"/>
  <c r="C581" i="1"/>
  <c r="C600" i="1"/>
  <c r="C609" i="1"/>
  <c r="C602" i="1"/>
  <c r="C599" i="1"/>
  <c r="C604" i="1"/>
  <c r="C582" i="1"/>
  <c r="C578" i="1"/>
  <c r="C608" i="1"/>
  <c r="C607" i="1"/>
  <c r="C611" i="1"/>
  <c r="C610" i="1"/>
  <c r="C586" i="1"/>
  <c r="C606" i="1"/>
  <c r="C601" i="1"/>
  <c r="C598" i="1"/>
  <c r="C587" i="1"/>
  <c r="C589" i="1"/>
  <c r="C583" i="1"/>
  <c r="C588" i="1"/>
  <c r="C592" i="1" l="1"/>
  <c r="C591" i="1"/>
  <c r="C593" i="1"/>
  <c r="C594" i="1"/>
</calcChain>
</file>

<file path=xl/sharedStrings.xml><?xml version="1.0" encoding="utf-8"?>
<sst xmlns="http://schemas.openxmlformats.org/spreadsheetml/2006/main" count="2336" uniqueCount="1262">
  <si>
    <t>Num.</t>
  </si>
  <si>
    <t>Titre</t>
  </si>
  <si>
    <t>Sujet</t>
  </si>
  <si>
    <t>M</t>
  </si>
  <si>
    <t>I</t>
  </si>
  <si>
    <t>W</t>
  </si>
  <si>
    <t>Excel 365 pour Mac vol 1</t>
  </si>
  <si>
    <t>Wm</t>
  </si>
  <si>
    <t>Partage d’Office 365</t>
  </si>
  <si>
    <t>Office 365</t>
  </si>
  <si>
    <t>Pages pour iPad 4.1 (en cours)</t>
  </si>
  <si>
    <t>Pages iPad</t>
  </si>
  <si>
    <t>Pm</t>
  </si>
  <si>
    <t>BootCamp MacOs X 10.13</t>
  </si>
  <si>
    <t>BootCamp</t>
  </si>
  <si>
    <t>Parallels 13</t>
  </si>
  <si>
    <t>Partage de photos iCloud Mac 10.13</t>
  </si>
  <si>
    <t>OneDrive sous macOS 10.13</t>
  </si>
  <si>
    <t>OneDrive</t>
  </si>
  <si>
    <t>OneDrive sur iPad sous iOS 11</t>
  </si>
  <si>
    <t>Pages version 6.3 sous macOS 10.13</t>
  </si>
  <si>
    <t>Pages</t>
  </si>
  <si>
    <t>Mail sur iPad sous iOS 11</t>
  </si>
  <si>
    <t>Safari sur iPad et iPhone sous iOS 11</t>
  </si>
  <si>
    <t>Le partage de photos sous iOS 11</t>
  </si>
  <si>
    <t>iBooks pour iOS 11.</t>
  </si>
  <si>
    <t>PowerPoint pour iPad 2.3</t>
  </si>
  <si>
    <t>Excel pour iPad 2.3</t>
  </si>
  <si>
    <t>Mail sur iPad sous iOS 10</t>
  </si>
  <si>
    <t>iTunes 12.6 le compagnon des appareils iOS</t>
  </si>
  <si>
    <t>Safari pour iPad sous iOS 10</t>
  </si>
  <si>
    <t>iBooks pour iOS sous iOS 10</t>
  </si>
  <si>
    <t>Word pour iPad 2.1</t>
  </si>
  <si>
    <t>Pages partage sous macOS Sierra et iOS 10</t>
  </si>
  <si>
    <t xml:space="preserve">Pages pour iPad 3.1 sous iOS 10 </t>
  </si>
  <si>
    <t>Pi</t>
  </si>
  <si>
    <t>Pages 6.1 macOS Sierra volume 2</t>
  </si>
  <si>
    <t>Partage de photos sur iPhone sous iOS 10</t>
  </si>
  <si>
    <t>Partage de photos sur iPad sous iOS 10</t>
  </si>
  <si>
    <t>Pages 6.1 macOS Sierra volume 1</t>
  </si>
  <si>
    <t>OneDrive pour macOS iOS 10 Windows 10</t>
  </si>
  <si>
    <t>Parallels Desktop 12</t>
  </si>
  <si>
    <t>Word pour iPad 1.25</t>
  </si>
  <si>
    <t>PowerPoint pour iPhone 1.23</t>
  </si>
  <si>
    <t>PowerPoint pour iPad 1.23</t>
  </si>
  <si>
    <t>PowerPoint 2011</t>
  </si>
  <si>
    <t>Word 2011</t>
  </si>
  <si>
    <t>Contacts sur iPad et iPhone sous iOS 9</t>
  </si>
  <si>
    <t>Mail sur iPad sous iOS 9</t>
  </si>
  <si>
    <t>Safari sur iPad sous iOS 9</t>
  </si>
  <si>
    <t>iBooks sur iPad et iPhone sous iOS 9</t>
  </si>
  <si>
    <t>iTunes le compagnon des appareils iOS 9</t>
  </si>
  <si>
    <t>iTunes</t>
  </si>
  <si>
    <t>Partage de photos sur iPad et iPhone iOS 9</t>
  </si>
  <si>
    <t>Partage de photos sur Mac</t>
  </si>
  <si>
    <t>OneDrive et les services Internet</t>
  </si>
  <si>
    <t>Parallels Desktop 11</t>
  </si>
  <si>
    <t>TeamViewer 10</t>
  </si>
  <si>
    <t>iMovie sur iPad 2.1.2 sous iOS 8</t>
  </si>
  <si>
    <t>Word 2016 pour Mac travail collaboratif</t>
  </si>
  <si>
    <t>Word 2016 pour Mac volume 2</t>
  </si>
  <si>
    <t>iBooks pour iPad sous iOS 8</t>
  </si>
  <si>
    <t>Word 2016 pour Mac volume 1</t>
  </si>
  <si>
    <t>iTunes le compagnon des appareils iOS 8</t>
  </si>
  <si>
    <t>Contacts sur iPad sous iOS 8</t>
  </si>
  <si>
    <t>Mail sur iPad sous iOS 8</t>
  </si>
  <si>
    <t>Safari sur iPad sous iOS 8</t>
  </si>
  <si>
    <t>Pages 5.5 sous OS X 10.10 volume 2</t>
  </si>
  <si>
    <t>Pages 5.5 sous OS X 10.10 volume 1</t>
  </si>
  <si>
    <t>Mac OS X 10.10 Yosemite volume 2</t>
  </si>
  <si>
    <t>OS X</t>
  </si>
  <si>
    <t>Mac OS X 10.10 Yosemite volume 1</t>
  </si>
  <si>
    <t>Mac OS X 10.10 Yosemite version béta</t>
  </si>
  <si>
    <t>Excel pour iPad version 1.1</t>
  </si>
  <si>
    <t>Word pour iPad version 1.1</t>
  </si>
  <si>
    <t>OneDrive pour OS X, iOS, Windows 8.1, Windows RT 8.1</t>
  </si>
  <si>
    <t>Excel Online sur iPad</t>
  </si>
  <si>
    <t>Word Online pour iPad</t>
  </si>
  <si>
    <t>Excel 2011 volume 1 Voir Rampe 107</t>
  </si>
  <si>
    <t>SkyDrive version17</t>
  </si>
  <si>
    <t>Surface RT volume 2</t>
  </si>
  <si>
    <t>Surface</t>
  </si>
  <si>
    <t>Surface RT volume 1</t>
  </si>
  <si>
    <t>Windows 8 RTM volume 2</t>
  </si>
  <si>
    <t>Windows 8 RTM volume 1</t>
  </si>
  <si>
    <t>Outlook 2011 version française</t>
  </si>
  <si>
    <t>Word 2011 publipostages</t>
  </si>
  <si>
    <t>Excel 365 pour iPad version 2.23 volume 1</t>
  </si>
  <si>
    <t>R140</t>
  </si>
  <si>
    <t>R139</t>
  </si>
  <si>
    <t>R138</t>
  </si>
  <si>
    <t>R137</t>
  </si>
  <si>
    <t>R136</t>
  </si>
  <si>
    <t>R135</t>
  </si>
  <si>
    <t>R134</t>
  </si>
  <si>
    <t>R133</t>
  </si>
  <si>
    <t>R132</t>
  </si>
  <si>
    <t>R131</t>
  </si>
  <si>
    <t>R130</t>
  </si>
  <si>
    <t>R129</t>
  </si>
  <si>
    <t>R128</t>
  </si>
  <si>
    <t>R127</t>
  </si>
  <si>
    <t>R126</t>
  </si>
  <si>
    <t>R125</t>
  </si>
  <si>
    <t>R124</t>
  </si>
  <si>
    <t>R123</t>
  </si>
  <si>
    <t>R122.1</t>
  </si>
  <si>
    <t>R121</t>
  </si>
  <si>
    <t>R120</t>
  </si>
  <si>
    <t>R119</t>
  </si>
  <si>
    <t>R118</t>
  </si>
  <si>
    <t>R117</t>
  </si>
  <si>
    <t>R116</t>
  </si>
  <si>
    <t>R115</t>
  </si>
  <si>
    <t>R114.1</t>
  </si>
  <si>
    <t>R113</t>
  </si>
  <si>
    <t>R112</t>
  </si>
  <si>
    <t>R111</t>
  </si>
  <si>
    <t>R110.1</t>
  </si>
  <si>
    <t>R109</t>
  </si>
  <si>
    <t>R108</t>
  </si>
  <si>
    <t>R107</t>
  </si>
  <si>
    <t>R106</t>
  </si>
  <si>
    <t>R105</t>
  </si>
  <si>
    <t>R104</t>
  </si>
  <si>
    <t>R103</t>
  </si>
  <si>
    <t>R102</t>
  </si>
  <si>
    <t>R101</t>
  </si>
  <si>
    <t>R100.1</t>
  </si>
  <si>
    <t>R099.2</t>
  </si>
  <si>
    <t>R098.1</t>
  </si>
  <si>
    <t>R097</t>
  </si>
  <si>
    <t>R096</t>
  </si>
  <si>
    <t>R095</t>
  </si>
  <si>
    <t>R094</t>
  </si>
  <si>
    <t>R093</t>
  </si>
  <si>
    <t>R092</t>
  </si>
  <si>
    <t>R091</t>
  </si>
  <si>
    <t>R090</t>
  </si>
  <si>
    <t>R089</t>
  </si>
  <si>
    <t>R088.1</t>
  </si>
  <si>
    <t>R087</t>
  </si>
  <si>
    <t>R086</t>
  </si>
  <si>
    <t>R085</t>
  </si>
  <si>
    <t>R084</t>
  </si>
  <si>
    <t>R083.1</t>
  </si>
  <si>
    <t>R082</t>
  </si>
  <si>
    <t>R081.1</t>
  </si>
  <si>
    <t>R080</t>
  </si>
  <si>
    <t>R079.4</t>
  </si>
  <si>
    <t>R078.2</t>
  </si>
  <si>
    <t>R076.2</t>
  </si>
  <si>
    <t>R075</t>
  </si>
  <si>
    <t>R077</t>
  </si>
  <si>
    <t>R072</t>
  </si>
  <si>
    <t>R071</t>
  </si>
  <si>
    <t>R070</t>
  </si>
  <si>
    <t>R069</t>
  </si>
  <si>
    <t>R047.1</t>
  </si>
  <si>
    <t>R045</t>
  </si>
  <si>
    <t>R044</t>
  </si>
  <si>
    <t>F067a</t>
  </si>
  <si>
    <t>F063</t>
  </si>
  <si>
    <t>F062</t>
  </si>
  <si>
    <t>F061</t>
  </si>
  <si>
    <t>F060</t>
  </si>
  <si>
    <t>F059</t>
  </si>
  <si>
    <t>F054</t>
  </si>
  <si>
    <t>F045</t>
  </si>
  <si>
    <t>F044</t>
  </si>
  <si>
    <t>F043</t>
  </si>
  <si>
    <t>F035</t>
  </si>
  <si>
    <t>Afficher une présentation PowerPoint sans avoir l’application.</t>
  </si>
  <si>
    <t>Suivre un lien vers un dossier sur OneDrive.</t>
  </si>
  <si>
    <t>Oubli de votre code d’accès à votre iPhone?</t>
  </si>
  <si>
    <t>Utiliser OneDrive sous iOS 11.</t>
  </si>
  <si>
    <t>Les réglages de l’iPad sous iOS 11.</t>
  </si>
  <si>
    <t>Gestion du stockage de l’iPad sous iOS 11.</t>
  </si>
  <si>
    <t>S’inscrire sur facebook de façon confidentielle depuis l’iPad.</t>
  </si>
  <si>
    <t>Translator pour Word 2016 pour le Mac.</t>
  </si>
  <si>
    <t>Translator pour iPad.</t>
  </si>
  <si>
    <t>Vendre ou donner un appareil iOS.</t>
  </si>
  <si>
    <t>iOS 11</t>
  </si>
  <si>
    <t>Facebook</t>
  </si>
  <si>
    <t>F066</t>
  </si>
  <si>
    <t>F065</t>
  </si>
  <si>
    <t>F064</t>
  </si>
  <si>
    <t>F057</t>
  </si>
  <si>
    <t>F056</t>
  </si>
  <si>
    <t>F052</t>
  </si>
  <si>
    <t>F051</t>
  </si>
  <si>
    <t>F050</t>
  </si>
  <si>
    <t>F049</t>
  </si>
  <si>
    <t>F048</t>
  </si>
  <si>
    <t>F047</t>
  </si>
  <si>
    <t>F041</t>
  </si>
  <si>
    <t>F040</t>
  </si>
  <si>
    <t>F039</t>
  </si>
  <si>
    <t>F038</t>
  </si>
  <si>
    <t>F036</t>
  </si>
  <si>
    <t>F023</t>
  </si>
  <si>
    <t>F020</t>
  </si>
  <si>
    <t>F019</t>
  </si>
  <si>
    <t>F017</t>
  </si>
  <si>
    <t>F013</t>
  </si>
  <si>
    <t>F012</t>
  </si>
  <si>
    <t>F009</t>
  </si>
  <si>
    <t>F011</t>
  </si>
  <si>
    <t>F010</t>
  </si>
  <si>
    <t>F008</t>
  </si>
  <si>
    <t>F006</t>
  </si>
  <si>
    <t>Icônes et statuts dans la bibliothèque musicale iCloud.</t>
  </si>
  <si>
    <t>Installation et réinstallations de macOS ou de OS X</t>
  </si>
  <si>
    <t>Création d’un programme d’installation amorçable pour macOS</t>
  </si>
  <si>
    <t>Modifier les données Exif dans Photos</t>
  </si>
  <si>
    <t>Le travail collaboratif et le suivi dans Pages.</t>
  </si>
  <si>
    <t>Aide de Facebook.</t>
  </si>
  <si>
    <t>S’inscrire sur facebook de façon confidentielle sur le Mac.</t>
  </si>
  <si>
    <t>AirDrop sous macOS et iOS.</t>
  </si>
  <si>
    <t>Formatage d’une clé USB sous macOS 10.12.</t>
  </si>
  <si>
    <t>Translator pour iPad, Word 2016 pour le Mac, Word 2016.</t>
  </si>
  <si>
    <t>Les formules de politesse dans vos courriers.</t>
  </si>
  <si>
    <t>Écrire une lettre avec Word 2011 pour Mac.</t>
  </si>
  <si>
    <t>Suppression des données d’indexation dans Word 2016 pour Mac.</t>
  </si>
  <si>
    <t>Safari. Aide Apple sur Safari 9.0.2</t>
  </si>
  <si>
    <t>OneDrive. Réinitialiser un mot de passe oublié sur Mac</t>
  </si>
  <si>
    <t>TeamViewer 10 sur iPad, Mac et PC</t>
  </si>
  <si>
    <t>Partagez des photos depuis OneDrive depuis votre Mac</t>
  </si>
  <si>
    <t>Sauvegarder une photothèque iPhoto.</t>
  </si>
  <si>
    <t>Sauvegarder une vidéo YouTube sur votre Mac depuis Safari.</t>
  </si>
  <si>
    <t>Capture vidéo de l’iPad sur le Mac (iOS 8 et OS X 10.10).  </t>
  </si>
  <si>
    <t>La lutte contre les Spams (ou pourriel) dans Mail 8.1</t>
  </si>
  <si>
    <t>Restaurez la totalité de votre système avec Time Machine. </t>
  </si>
  <si>
    <t>Restaurez des données sauvegardées avec Time Machine.  </t>
  </si>
  <si>
    <t>Sauvegardez vos données avec Time Machine. </t>
  </si>
  <si>
    <t>L’application Utilitaire de disque sous OS X Yosemite pour formater</t>
  </si>
  <si>
    <t>Photos Mac</t>
  </si>
  <si>
    <t>courrier</t>
  </si>
  <si>
    <t>Word 2016</t>
  </si>
  <si>
    <t>Youtube</t>
  </si>
  <si>
    <t>TimeMachine</t>
  </si>
  <si>
    <t>Boot Camp</t>
  </si>
  <si>
    <t>Facebook iPad</t>
  </si>
  <si>
    <t>facebook Mac</t>
  </si>
  <si>
    <t>Itunes 12.6</t>
  </si>
  <si>
    <t>Mail iOS 10</t>
  </si>
  <si>
    <t>Mail iOS 9</t>
  </si>
  <si>
    <t>Mail iOS 8</t>
  </si>
  <si>
    <t>Mail Mac 8.1</t>
  </si>
  <si>
    <t>Mail iOS 11</t>
  </si>
  <si>
    <t>iOS 12 nouveautés</t>
  </si>
  <si>
    <t>iOS 12 maj syst</t>
  </si>
  <si>
    <t>PP</t>
  </si>
  <si>
    <t>YT</t>
  </si>
  <si>
    <t>iOS 12 bases 1</t>
  </si>
  <si>
    <t>iOS 12 base gestes</t>
  </si>
  <si>
    <t>iOS 12 bases 2</t>
  </si>
  <si>
    <t>iOS 12 achats iPhone</t>
  </si>
  <si>
    <t>iOS 12 achats iPad</t>
  </si>
  <si>
    <t>iOS 12 Voix du Nord</t>
  </si>
  <si>
    <t>iOS 12 iTunes iPad</t>
  </si>
  <si>
    <t>iOS 12 iTunes iPhone</t>
  </si>
  <si>
    <t>iOS 12 Photos iPad 1</t>
  </si>
  <si>
    <t>iOS 12 Photos iPad 2</t>
  </si>
  <si>
    <t>iOS 12 Photos partage iPad</t>
  </si>
  <si>
    <t>iOS 12 iCloud</t>
  </si>
  <si>
    <t>iOS 12 iMovie iPad 1</t>
  </si>
  <si>
    <t>iOS 12 iMovie iPad 2</t>
  </si>
  <si>
    <t>iOS 12 iMovie iPad 3</t>
  </si>
  <si>
    <t>iOS 12 iMovie iPad 4</t>
  </si>
  <si>
    <t>iOS 12 iMovie iPad 5</t>
  </si>
  <si>
    <t>iOS 12 OneDrive iPad</t>
  </si>
  <si>
    <t>OneDrive iPad iOS 12</t>
  </si>
  <si>
    <t>iOS 12 Livres iPad 2</t>
  </si>
  <si>
    <t>iOS 12 Mail iPad</t>
  </si>
  <si>
    <t>iOS 12 Musique iPad</t>
  </si>
  <si>
    <t>iOS 12 Mail iPhone</t>
  </si>
  <si>
    <t>Yt</t>
  </si>
  <si>
    <t>Site</t>
  </si>
  <si>
    <t>Site iOS 12 http://www.cornil.com/ios12/</t>
  </si>
  <si>
    <t>iOS 12 Site</t>
  </si>
  <si>
    <t>YouTube https://www.youtube.com/user/initinfo</t>
  </si>
  <si>
    <t>YoutTube</t>
  </si>
  <si>
    <t>iMovie sur iPhone</t>
  </si>
  <si>
    <t>iOS 12 iMovie iPhone</t>
  </si>
  <si>
    <t>Safari sur iPhone</t>
  </si>
  <si>
    <t>iOS 12 passage de iOS 11 à iOS 12</t>
  </si>
  <si>
    <t>ios12-base1</t>
  </si>
  <si>
    <t>iOS 12 les gestes sur iPad</t>
  </si>
  <si>
    <t>iOS 12 les bases 2</t>
  </si>
  <si>
    <t>iOS 12 achats sur iPad</t>
  </si>
  <si>
    <t>iOS 12 achats sur iPhone</t>
  </si>
  <si>
    <t>iOS 12 iTunes Mac et iPad</t>
  </si>
  <si>
    <t>iOS 12 iTunes Mac et iPhone</t>
  </si>
  <si>
    <t>iOS 12 sauvegarde sur iTunes iPad (vidéo)</t>
  </si>
  <si>
    <t>iOS 12 Photos partage photos iPad</t>
  </si>
  <si>
    <t>iOS 12 iCloud et iCloud Drive pour iOS</t>
  </si>
  <si>
    <t>iMovie iPad 1 sous iOS 12</t>
  </si>
  <si>
    <t>iMovie iPad 2 sous iOS 12</t>
  </si>
  <si>
    <t>iMovie iPad 3 sous iOS 12</t>
  </si>
  <si>
    <t>iMovie iPad 4 sous iOS 12</t>
  </si>
  <si>
    <t>iMovie iPad 5 sous iOS 12</t>
  </si>
  <si>
    <t>OneDrive sous iOS 12</t>
  </si>
  <si>
    <t>Boot Camp - Windows sur un Mac sous OS X Yosemite. </t>
  </si>
  <si>
    <t>Obtenir les paroles des chansons avec Get Lyrical pour iTunes. </t>
  </si>
  <si>
    <t>iTunes Paroles</t>
  </si>
  <si>
    <t>Partager l’écran de votre iPad sur un Mac avec TeamViewer QS.</t>
  </si>
  <si>
    <t>Sauvegarde photothèque sur un disque externe ou sur OneDrive.</t>
  </si>
  <si>
    <t>Photos Mac sauvegarde</t>
  </si>
  <si>
    <t>Ec</t>
  </si>
  <si>
    <t>iOS 12 Livres iPad 1</t>
  </si>
  <si>
    <t>date</t>
  </si>
  <si>
    <t>nombre</t>
  </si>
  <si>
    <t>durée</t>
  </si>
  <si>
    <t>iOS 12 Safari</t>
  </si>
  <si>
    <t>iOS 12 Livres sur iPad 1</t>
  </si>
  <si>
    <t>F073.1</t>
  </si>
  <si>
    <t>si</t>
  </si>
  <si>
    <t>Excel iPad 2.3</t>
  </si>
  <si>
    <t>iOS 12 les bases 2 YT</t>
  </si>
  <si>
    <t>iOS 12 Livres 1 YT</t>
  </si>
  <si>
    <t>iOS 12 Livres 2 déplacer une collection YT</t>
  </si>
  <si>
    <t>iOS 12 Photos partage iPad YT</t>
  </si>
  <si>
    <t>iOS 12 Voix du Nord YT</t>
  </si>
  <si>
    <t>Excel iPad 2.23</t>
  </si>
  <si>
    <t>Cilac bande annonce 2019 YT</t>
  </si>
  <si>
    <t>Cilac 2019 bande annonce</t>
  </si>
  <si>
    <t>iOS 12 Livres 1 iPad</t>
  </si>
  <si>
    <t>iOS 12 Livres 2 iPad</t>
  </si>
  <si>
    <t>Captures d'écrans sous OS X 10.14 et 10.13</t>
  </si>
  <si>
    <t>OneDrive iOS 11 iPad</t>
  </si>
  <si>
    <t>iOS 12 les bases 1 - un iPad pour quoi faire YT</t>
  </si>
  <si>
    <t>mp4</t>
  </si>
  <si>
    <t>Partage de photos sur iPad - Les principes du partage par abonnement</t>
  </si>
  <si>
    <t>Photos iPad</t>
  </si>
  <si>
    <t>Pages iPad 4.1</t>
  </si>
  <si>
    <t>Pages pour iPad 4.1 - Initiation à Pages modules 1 à 6</t>
  </si>
  <si>
    <t>Pages pour iPad TP 4.1 créer un document</t>
  </si>
  <si>
    <t>Pages pour iPad 4.1 module 6</t>
  </si>
  <si>
    <t>Pages iPad 4.1 m0</t>
  </si>
  <si>
    <t>Pages iPad 4.1 m6</t>
  </si>
  <si>
    <t>Pages pour iPad 4.1 module 5</t>
  </si>
  <si>
    <t>Pages pour iPad 4.1 module 4</t>
  </si>
  <si>
    <t>Pages iPad 4.1 m5</t>
  </si>
  <si>
    <t>Pages iPad 4.1 m4</t>
  </si>
  <si>
    <t>Pages pour iPad 4.1 module 3</t>
  </si>
  <si>
    <t>Pages iPad 4.1 m3</t>
  </si>
  <si>
    <t>Pages pour iPad 4.1 module 2</t>
  </si>
  <si>
    <t>Pages iPad 4.1 m2</t>
  </si>
  <si>
    <t>Pages pour iPad 4.1 module 1</t>
  </si>
  <si>
    <t>Pages pour iPad 4.1 Gilsser-dépose une photo avec split-view</t>
  </si>
  <si>
    <t>Pages pour iPad 4.1 création de listes</t>
  </si>
  <si>
    <t>Pages pour iPad 4.1 un petit exercice pour commencer</t>
  </si>
  <si>
    <t>Excel iPad 1.1</t>
  </si>
  <si>
    <t>Excel 2011 maxi Rampe</t>
  </si>
  <si>
    <t>Facebook aide</t>
  </si>
  <si>
    <t>R074</t>
  </si>
  <si>
    <t>Excel 2011 volume 2 voir Rampe 107</t>
  </si>
  <si>
    <t>___ cliquez sur le texte pour aller au document ou vidéo___</t>
  </si>
  <si>
    <t>000-</t>
  </si>
  <si>
    <t>Excel Mac 2011</t>
  </si>
  <si>
    <t>Excel Mac 2011 old</t>
  </si>
  <si>
    <t>Ibooks ios 10</t>
  </si>
  <si>
    <t>iBooks ios 8</t>
  </si>
  <si>
    <t>iBooks iOS 9</t>
  </si>
  <si>
    <t>iBooks iOS 11</t>
  </si>
  <si>
    <t>iOS iPhone</t>
  </si>
  <si>
    <t>TeamViewer iOS 11</t>
  </si>
  <si>
    <t>Word iPad 1.25</t>
  </si>
  <si>
    <t>Word iPad 1.1</t>
  </si>
  <si>
    <t>Word iPad 2.1</t>
  </si>
  <si>
    <t>Excel iPad online</t>
  </si>
  <si>
    <t>iMovie 2.1.2 iOS 8</t>
  </si>
  <si>
    <t>OS X 10.10 vol 1</t>
  </si>
  <si>
    <t>OS X 10.10 vol 2</t>
  </si>
  <si>
    <t xml:space="preserve">OS X 10.10 </t>
  </si>
  <si>
    <t>Outlook 2011</t>
  </si>
  <si>
    <t xml:space="preserve">Pages </t>
  </si>
  <si>
    <t>Pages Mac 5.5</t>
  </si>
  <si>
    <t>Pages Mac 6.1</t>
  </si>
  <si>
    <t>Pages pour iPad 3.1</t>
  </si>
  <si>
    <t>Photos partage OS X 10.13</t>
  </si>
  <si>
    <t>Photos partage iOS 9</t>
  </si>
  <si>
    <t>Photos partage iOS 10</t>
  </si>
  <si>
    <t>Photos partage Mac</t>
  </si>
  <si>
    <t>Photos iOS 11</t>
  </si>
  <si>
    <t>Safari ioS 10</t>
  </si>
  <si>
    <t>Safari iOS 8</t>
  </si>
  <si>
    <t>Safari iOS 9</t>
  </si>
  <si>
    <t>SkyDrive 17</t>
  </si>
  <si>
    <t>PowerPoint 2011 maxi Rampe</t>
  </si>
  <si>
    <t>PowerPoint OneDrive</t>
  </si>
  <si>
    <t>PowerPoint iPad 1.23</t>
  </si>
  <si>
    <t>PowerPoint iPhone 1.23</t>
  </si>
  <si>
    <t>Word 2011 maxi Rampe</t>
  </si>
  <si>
    <t>Word 2011 volume 2 voir Rampe 106</t>
  </si>
  <si>
    <t>Word 2011 old</t>
  </si>
  <si>
    <t>Word 2016 vol 1</t>
  </si>
  <si>
    <t>Word 2016 vol 2</t>
  </si>
  <si>
    <t>Word 2016 pour Mac publipostage</t>
  </si>
  <si>
    <t>Word 2016 publipostage</t>
  </si>
  <si>
    <t>Word iPad online</t>
  </si>
  <si>
    <t>Word 2016 Traducteur Mac</t>
  </si>
  <si>
    <t>Word iPad Traducteur</t>
  </si>
  <si>
    <t>Windows 8</t>
  </si>
  <si>
    <t>Windows 8 vol 1</t>
  </si>
  <si>
    <t>Windows 8 vol2</t>
  </si>
  <si>
    <t>Safari iOS 11</t>
  </si>
  <si>
    <t xml:space="preserve">Safari 9.02 sous OS X </t>
  </si>
  <si>
    <t>PowerPoint 2011 - Première partie</t>
  </si>
  <si>
    <t xml:space="preserve">iPad - Création d'une bande-annonce avec iMovie </t>
  </si>
  <si>
    <t xml:space="preserve">À La Découverte du CCA </t>
  </si>
  <si>
    <t xml:space="preserve">Trans. d'une prés. PowerPoint entre Mac et iPad avec AirDrop </t>
  </si>
  <si>
    <t xml:space="preserve">À la découverte du Cilac 2016 - Le film </t>
  </si>
  <si>
    <t xml:space="preserve">Découvrez le Cilac - Bande annonce 2016-1 </t>
  </si>
  <si>
    <t xml:space="preserve">Découvrez Facebook sur Mac et iPad </t>
  </si>
  <si>
    <t xml:space="preserve">AirDrop pour transférer des données entre des appareils Apple </t>
  </si>
  <si>
    <t xml:space="preserve">Safari sur iPad sous iOS 9 </t>
  </si>
  <si>
    <t xml:space="preserve">Safari sur un iPhone sous iOS 9 </t>
  </si>
  <si>
    <t xml:space="preserve">Partage de photos sur un Mac avec l'app Photos et iCloud </t>
  </si>
  <si>
    <t>iPad sous iOS 9 - Un ipad pour quoi faire - 2</t>
  </si>
  <si>
    <t>iPad sous iOS 9 - Un ipad pour quoi faire - 1</t>
  </si>
  <si>
    <t>Partage de photos depuis OneDrive sous OS X et iOS 9</t>
  </si>
  <si>
    <t>OneDrive - Partager des photos sur Mac, iPad, iPhone</t>
  </si>
  <si>
    <t>Windows 10 - Mise à jour du système avec Windows update</t>
  </si>
  <si>
    <t>Windows 10 - Première visite rapide de Windows 10</t>
  </si>
  <si>
    <t>Windows 10 - A la découverte de Spartan et de OneDrive</t>
  </si>
  <si>
    <t>iPad sous iOS 8 - Mail la messagerie d'Apple</t>
  </si>
  <si>
    <t>iPad sous iOS 8 - Safari</t>
  </si>
  <si>
    <t>iPad sous iOS 8 - OneDrive sur iPad. Visite de Conum</t>
  </si>
  <si>
    <t>iPad sous iOS 8 - iBooks</t>
  </si>
  <si>
    <t>iPad sous iOS 8 - Acheter de la musique</t>
  </si>
  <si>
    <t>iPad sous iOS 8 - Achats applications et livres</t>
  </si>
  <si>
    <t>iPad sous iOS 8 - iTunes le compagnon des appareils iOS</t>
  </si>
  <si>
    <t>iPad sous iOS 8 - Module 1</t>
  </si>
  <si>
    <t>iPad sous iOS 8 - Appareil photos et Photos</t>
  </si>
  <si>
    <t>Windows 8 - Formater et partitionner un disque (2)</t>
  </si>
  <si>
    <t>iPad sous iOS 8 - Office pour iPad gratuit</t>
  </si>
  <si>
    <t>OneDrive - Partager vidéos et photos</t>
  </si>
  <si>
    <t>OneDrive - Partager des fichiers Office</t>
  </si>
  <si>
    <t>Word gratuit sur Mac, PC, iPad</t>
  </si>
  <si>
    <t>Word 2011 - 12 Modèles, styles, table des matières, index</t>
  </si>
  <si>
    <t>Word 2011 - 13 Graphiques, SmartArt, zone texte, bannières</t>
  </si>
  <si>
    <t>Word 2011 - 1 les bases</t>
  </si>
  <si>
    <t>Word 2011 - 2 ruban, menus et barres d'outils</t>
  </si>
  <si>
    <t>Word 2011 - 3 mise en forme du texte</t>
  </si>
  <si>
    <t>Word 2011 - 4 les retraits, copier-coller, zoom</t>
  </si>
  <si>
    <t>Word 2011 - 6 insertion et modification d'images</t>
  </si>
  <si>
    <t>Word 2011 - 7 S1 Création et suppression d'une section</t>
  </si>
  <si>
    <t>Word 2011 - 8 liste à puces, mise en page et impression</t>
  </si>
  <si>
    <t>Word 2011 - 9 lettrine, WordArt, liens, casse, notes</t>
  </si>
  <si>
    <t>Word 2011 - 10 les tableaux 1/2</t>
  </si>
  <si>
    <t>Word 2011 - 11  les tableaux 2/2</t>
  </si>
  <si>
    <t>Parallels Desktop 9 - Installation</t>
  </si>
  <si>
    <t>Entourage 2008 la messagerie de Microsoft</t>
  </si>
  <si>
    <t>Word 2008 - Débuter avec Word 2008</t>
  </si>
  <si>
    <t>Word 2008 - Les images</t>
  </si>
  <si>
    <t>Word 2008 - Listes numérotées et à puces</t>
  </si>
  <si>
    <t>Windows 8.1 - Maj d'une machine virtuelle Parallels</t>
  </si>
  <si>
    <t>Surface - Premiers contacts</t>
  </si>
  <si>
    <t>Entourage 2008 - Gestion du calendrier</t>
  </si>
  <si>
    <t>Windows 8 - Windows 8 tactile 1ere expérience</t>
  </si>
  <si>
    <t>iPad sous iOS 6 - Créer et modifier un album photos</t>
  </si>
  <si>
    <t>Windows 8 - Affichage des dossiers</t>
  </si>
  <si>
    <t>PowerPoint 2011 - Activer le mode plein écran</t>
  </si>
  <si>
    <t>Windows 8 - Démarrer</t>
  </si>
  <si>
    <t>iBooks Author - Aperçu du livre sur iPad</t>
  </si>
  <si>
    <t>iBooks Author - Insérer un Widget Keynote</t>
  </si>
  <si>
    <t>YouTube. Changer le son avec audioSwap</t>
  </si>
  <si>
    <t>YouTube. Publier une vidéo sous Internet Explorer 9</t>
  </si>
  <si>
    <t>VMware Fusion - Windows 7 sur un Mac avec VMware Fusion</t>
  </si>
  <si>
    <t>YouTube. Publier une vidéo sous Firefox</t>
  </si>
  <si>
    <t>PowerPoint 2011 - Créer un diaporama .ppsx</t>
  </si>
  <si>
    <t>PowerPoint 2011 - Créer une liste à puces</t>
  </si>
  <si>
    <t>PowerPoint 2011 - Créer un diaporama ppsx YTMVP</t>
  </si>
  <si>
    <t>PowerPoint 2011 - Les animations effets accentuation</t>
  </si>
  <si>
    <t>PowerPoint 2011 - Les animations effets ouverture</t>
  </si>
  <si>
    <t>PowerPoint 2011 - Les animations effets sortie</t>
  </si>
  <si>
    <t>PowerPoint 2010 - Comparer 2 présentations</t>
  </si>
  <si>
    <t>PowerPoint 2010 - Les transitions</t>
  </si>
  <si>
    <t>PowerPoint 2010 - Audio et musique dans PowerPoint 2010</t>
  </si>
  <si>
    <t>PowerPoint 2010 - Diffuser un diaporama 1/2</t>
  </si>
  <si>
    <t>PowerPoint 2010 - Diffuser un diaporama 2/2</t>
  </si>
  <si>
    <t>PowerPoint 2010 - Le SkyDrive et les Web apps</t>
  </si>
  <si>
    <t>PowerPoint 2010 - PowerPoint et la vidéo</t>
  </si>
  <si>
    <t>Windows 7 - Empiler ou regrouper des fichiers et dossiers</t>
  </si>
  <si>
    <t>Windows 7 - Windows update</t>
  </si>
  <si>
    <t>Windows 7 - initiation  2/4</t>
  </si>
  <si>
    <t>Windows 7 - initiation  3/4</t>
  </si>
  <si>
    <t>Windows 7 - initiation  4/4</t>
  </si>
  <si>
    <t>Windows 7 - initiation 1/4</t>
  </si>
  <si>
    <t>Windows 7 - Découverte rapide 1/3</t>
  </si>
  <si>
    <t>Windows 7 - Découverte rapide 2/3 Personnaliser son environnement</t>
  </si>
  <si>
    <t>Windows 7 - Sauvegardes de votre système</t>
  </si>
  <si>
    <t>PowerPoint 2008 ajouter des images clipart depuis Internet</t>
  </si>
  <si>
    <t>Entourage 2008 1/3 premiers contacts</t>
  </si>
  <si>
    <t>Word 2008 - Création d'un index</t>
  </si>
  <si>
    <t>Word 2008 - Création d'une table des matières</t>
  </si>
  <si>
    <t>Word 2008 -Deuxième partie - Créer des publipostages</t>
  </si>
  <si>
    <t>Word 2008 - Deuxième partie - Tableaux et tramages</t>
  </si>
  <si>
    <t>Word 2008 - Première partie 1/4</t>
  </si>
  <si>
    <t>Word 2008 - Correction,coupures, colonnes, insertion images</t>
  </si>
  <si>
    <t>Word 2008 - Première partie 4/4</t>
  </si>
  <si>
    <t>Word 2008 - 3ieme partie - Créer des liens copier, changer la casse</t>
  </si>
  <si>
    <t>Word 2008 - Eléments de document</t>
  </si>
  <si>
    <t>Word 2008 - Styles et modèles</t>
  </si>
  <si>
    <t>Word 2008 - L'album d'Office 2008</t>
  </si>
  <si>
    <t>Word 2008 - Travailler avec les images</t>
  </si>
  <si>
    <t>Word 2008 - Listes numérotés et mise en page</t>
  </si>
  <si>
    <t>Word 2008 - Création de publipostages</t>
  </si>
  <si>
    <t>Word 2008 - Les sections</t>
  </si>
  <si>
    <t>Word 2008 - En-têtes et pied de page</t>
  </si>
  <si>
    <t>PowerPoint 2008 2 Publier des présentations sur Internet</t>
  </si>
  <si>
    <t>PowerPoint 2008 initiation 1</t>
  </si>
  <si>
    <t>Word 2002 - Initiation à Word 2002 1/4</t>
  </si>
  <si>
    <t>Word 2002 - Initiation à Word 2002 2/4</t>
  </si>
  <si>
    <t>Word 2002 - Initiation à Word 2002 3/4</t>
  </si>
  <si>
    <t>Word 2002 - Initiation à Word 2002 4/4</t>
  </si>
  <si>
    <t>Word 2004 - Initiation à Word 2004 1/5</t>
  </si>
  <si>
    <t>Word 2004 - Initiation à Word 2004 2/5</t>
  </si>
  <si>
    <t>Word 2004 - Initiation à Word 2004 3/5</t>
  </si>
  <si>
    <t>Word 2004 - Initiation à Word 2004 4/5</t>
  </si>
  <si>
    <t>Word 2004 - Initiation à Word 2004 5/5</t>
  </si>
  <si>
    <t xml:space="preserve">Virtual PC 2007 - Film 2 sur 3 </t>
  </si>
  <si>
    <t xml:space="preserve">Virtual PC 2007 - Film 3 sur 3 </t>
  </si>
  <si>
    <t xml:space="preserve">Virtual PC 2007 - Film 1 sur 3 </t>
  </si>
  <si>
    <t>Entourage 2008 3/3</t>
  </si>
  <si>
    <t>Entourage 2008 2/3</t>
  </si>
  <si>
    <t>iTunes 7.5 sur Mac et PC 1/3</t>
    <phoneticPr fontId="1" type="noConversion"/>
  </si>
  <si>
    <t>iTunes 7.5 sur Mac et PC 2/3</t>
    <phoneticPr fontId="1" type="noConversion"/>
  </si>
  <si>
    <t>iTunes 7.5 sur Mac et PC 3/3</t>
    <phoneticPr fontId="1" type="noConversion"/>
  </si>
  <si>
    <t>iTunes sous Windows 7</t>
  </si>
  <si>
    <t>Mac OS X 10.5 Leopard - Initiation 4/4 Personnaliser l'environnement</t>
  </si>
  <si>
    <t>Mac OS X 10.5 Leopard - Initiation 3/4</t>
  </si>
  <si>
    <t>Mac OS X 10.5 Leopard - Initiation 2/4</t>
  </si>
  <si>
    <t xml:space="preserve">Mac OS X 10.5 Leopard - Initiation 1/4 </t>
  </si>
  <si>
    <t>YouTube. Envoyer des films sur YouTube 1</t>
  </si>
  <si>
    <t>YouTube. Envoyer des films sur YouTube 2</t>
    <phoneticPr fontId="1" type="noConversion"/>
  </si>
  <si>
    <t>Word 2007 - Initiation à Word 2007 1</t>
  </si>
  <si>
    <t>Word 2007 - Initiation à Word 2007 2</t>
  </si>
  <si>
    <t>Word 2007 - Initiation à Word 2007 3</t>
  </si>
  <si>
    <t>Word 2007 - Initiation à Word 2007 4</t>
  </si>
  <si>
    <t>Internet - Initiation à l'utilisation d'Internet 1 en 2007</t>
  </si>
  <si>
    <t>Internet - Initiation à l'utilisation d'Internet 2</t>
  </si>
  <si>
    <t>Internet - Initiation à l'utilisation d'Internet 3</t>
  </si>
  <si>
    <t>Internet - La messagerie 1</t>
  </si>
  <si>
    <t>Internet - La messagerie 2 en 2007</t>
  </si>
  <si>
    <t>Mac Os X Tiger 1</t>
  </si>
  <si>
    <t>Mac Os X Tiger 2</t>
  </si>
  <si>
    <t>Mac Os X Tiger 3</t>
  </si>
  <si>
    <t>Mac Os X Tiger 4</t>
  </si>
  <si>
    <t>Windows Vista - initiation  1/7</t>
  </si>
  <si>
    <t>Windows Vista - initiation  2a/7</t>
  </si>
  <si>
    <t>Windows Vista - initiation  2b/7</t>
  </si>
  <si>
    <t>Windows Vista - initiation 3 /7</t>
  </si>
  <si>
    <t>Windows Vista - initiation 4 /7</t>
  </si>
  <si>
    <t>Windows Vista - initiation 5 /7</t>
  </si>
  <si>
    <t>Windows Vista - initiation 6 /7</t>
  </si>
  <si>
    <t>Windows Vista - Initiation 7 Réparer son système</t>
  </si>
  <si>
    <t>matériel - Initiation au matériel 1 en 2007</t>
  </si>
  <si>
    <t>matériel - Initiation au matériel 2 en 2007</t>
  </si>
  <si>
    <t>matériel - Initiation au matériel 3 en 2007</t>
  </si>
  <si>
    <t>Outlook 2007 - Initiation à Outlook 2007 1/3</t>
  </si>
  <si>
    <t>Outlook 2007 - Initiation à Outlook 2007 2/3</t>
  </si>
  <si>
    <t>Outlook 2007 - Initiation à Outlook 2007 3/3</t>
  </si>
  <si>
    <t>Windows 8 - Création machine virtuelle avec Paralells D. 7</t>
  </si>
  <si>
    <t>Word 2011 - 7 colonnes, numérotation des pages, entêtes…</t>
  </si>
  <si>
    <t>Word 2011 - 5 corrections, langue, césure, chercher</t>
  </si>
  <si>
    <t>Word 2008 - Notes de bas de page, renvoi, numérotation</t>
  </si>
  <si>
    <t>Windows 10 - Création d'une m.v. avec Parallels Desktop 10</t>
  </si>
  <si>
    <t>Word for iPad - Module 1</t>
  </si>
  <si>
    <t>Parallels Desktop 9</t>
  </si>
  <si>
    <t>Word 2011 m</t>
  </si>
  <si>
    <t>Word 2011 m12</t>
  </si>
  <si>
    <t>Word 2011 m13</t>
  </si>
  <si>
    <t>Word 2011 m1</t>
  </si>
  <si>
    <t>Word 2011 m2</t>
  </si>
  <si>
    <t>Word 2011 m3</t>
  </si>
  <si>
    <t>Word 2011 m4</t>
  </si>
  <si>
    <t>Word 2011 m5</t>
  </si>
  <si>
    <t>Word 2011 m6</t>
  </si>
  <si>
    <t>Word 2011 m7</t>
  </si>
  <si>
    <t>Word 2011 m8</t>
  </si>
  <si>
    <t>Word 2011 m9</t>
  </si>
  <si>
    <t>Word 2011 m10</t>
  </si>
  <si>
    <t>Word 2011 m11</t>
  </si>
  <si>
    <t>Entourage 2008</t>
  </si>
  <si>
    <t>Word 2008</t>
  </si>
  <si>
    <t>Surface RT</t>
  </si>
  <si>
    <t>iOS 6 Photos</t>
  </si>
  <si>
    <t>iBooks Author</t>
  </si>
  <si>
    <t>YouTube</t>
  </si>
  <si>
    <t>Fusion</t>
  </si>
  <si>
    <t>PowerPoint 2010</t>
  </si>
  <si>
    <t>Windows 7</t>
  </si>
  <si>
    <t>Windows 7 m2</t>
  </si>
  <si>
    <t>Windows 7 m3</t>
  </si>
  <si>
    <t>Windows 7 m4</t>
  </si>
  <si>
    <t>Windows 7 m1</t>
  </si>
  <si>
    <t>PowerPoint 2008</t>
  </si>
  <si>
    <t>Word 2008 m1</t>
  </si>
  <si>
    <t>PowerPoint 2007</t>
  </si>
  <si>
    <t>Word 2002 m1</t>
  </si>
  <si>
    <t>Word 2002 m2</t>
  </si>
  <si>
    <t>Word 2002 m3</t>
  </si>
  <si>
    <t>Word 2002 m4</t>
  </si>
  <si>
    <t>Word 2004 m1</t>
  </si>
  <si>
    <t>Word 2004 m2</t>
  </si>
  <si>
    <t>Word 2004 m3</t>
  </si>
  <si>
    <t>Word 2004 m4</t>
  </si>
  <si>
    <t>Word 2004 m5</t>
  </si>
  <si>
    <t>Virtual PC 2007 m3</t>
  </si>
  <si>
    <t>Virtual PC 2007 m2</t>
  </si>
  <si>
    <t>Virtual PC 2007 m1</t>
  </si>
  <si>
    <t>Entourage 2008 m3</t>
  </si>
  <si>
    <t>Entourage 2008 m2</t>
  </si>
  <si>
    <t>iTunes 7.5 m1</t>
  </si>
  <si>
    <t>iTunes 7.5 m2</t>
  </si>
  <si>
    <t>iTunes 7.5 m3</t>
  </si>
  <si>
    <t>iTunes Windows 7</t>
  </si>
  <si>
    <t>OS X 10.5 m4</t>
  </si>
  <si>
    <t>OS X 10.5 m3</t>
  </si>
  <si>
    <t>OS X 10.5 m2</t>
  </si>
  <si>
    <t>OS X 10.5 m1</t>
  </si>
  <si>
    <t>YouTube m1</t>
  </si>
  <si>
    <t>YouTube m2</t>
  </si>
  <si>
    <t>Word 2007 m1</t>
  </si>
  <si>
    <t>Word 2007 m2</t>
  </si>
  <si>
    <t>Word 2007 m3</t>
  </si>
  <si>
    <t>Word 2007 m4</t>
  </si>
  <si>
    <t>Internet en 2007 m1</t>
  </si>
  <si>
    <t>Internet en 2007 m2</t>
  </si>
  <si>
    <t>Internet en 2007 m3</t>
  </si>
  <si>
    <t>Internet messagerie m1</t>
  </si>
  <si>
    <t>Internet messagerie m2</t>
  </si>
  <si>
    <t>OS X Tiger m1</t>
  </si>
  <si>
    <t>OS X Tiger m2</t>
  </si>
  <si>
    <t>OS X Tiger m3</t>
  </si>
  <si>
    <t>OS X Tiger m4</t>
  </si>
  <si>
    <t>Windows Vista m1</t>
  </si>
  <si>
    <t>Windows Vista m2</t>
  </si>
  <si>
    <t>Windows Vista m3</t>
  </si>
  <si>
    <t>Windows Vista m4</t>
  </si>
  <si>
    <t>Windows Vista m5</t>
  </si>
  <si>
    <t>Windows Vista m6</t>
  </si>
  <si>
    <t>Windows Vista m7</t>
  </si>
  <si>
    <t>Matériel 2007 m1</t>
  </si>
  <si>
    <t>Matériel 2007 m2</t>
  </si>
  <si>
    <t>Matériel 2007 m3</t>
  </si>
  <si>
    <t>Outlook 2007 m1</t>
  </si>
  <si>
    <t>Outlook 2007 m2</t>
  </si>
  <si>
    <t>Outlook 2007 m3</t>
  </si>
  <si>
    <t>iMovie iPad</t>
  </si>
  <si>
    <t>CCA</t>
  </si>
  <si>
    <t>Airdrop</t>
  </si>
  <si>
    <t>Cilac 2016</t>
  </si>
  <si>
    <t>Cilac 2016 1</t>
  </si>
  <si>
    <t>IOS 9 Safari iPad</t>
  </si>
  <si>
    <t>IOS 9 Safari iPhone</t>
  </si>
  <si>
    <t>Photos partage</t>
  </si>
  <si>
    <t>iOS 9 iPad</t>
  </si>
  <si>
    <t>IOS 9 OneDrive partage</t>
  </si>
  <si>
    <t>iOS p OneDrive</t>
  </si>
  <si>
    <t>Windows 10</t>
  </si>
  <si>
    <t>iOS 8 Mail iPad</t>
  </si>
  <si>
    <t>iOS 8 Safari iPad</t>
  </si>
  <si>
    <t>iOS 8 OneDrive iPad</t>
  </si>
  <si>
    <t>iOS 8</t>
  </si>
  <si>
    <t>iOS 8 Office</t>
  </si>
  <si>
    <t>iOS 8 Word</t>
  </si>
  <si>
    <t>PowerPOint 2007 Publier des présentations PowerPoint 2007</t>
  </si>
  <si>
    <t xml:space="preserve">Enregistrer une vidéo depuis iMovie iPhone vers OneDrive </t>
  </si>
  <si>
    <t>iMovie iPhone</t>
  </si>
  <si>
    <t>Eldorado et coupe Rennes</t>
  </si>
  <si>
    <t>divers</t>
  </si>
  <si>
    <t>Initinfo 1K</t>
  </si>
  <si>
    <t>AirDrop</t>
  </si>
  <si>
    <t>PowerPoint iPad 2.3</t>
  </si>
  <si>
    <t>Word 2008 m3</t>
  </si>
  <si>
    <t>Word 2008 m2</t>
  </si>
  <si>
    <t>Word 2008 m4</t>
  </si>
  <si>
    <t>année</t>
  </si>
  <si>
    <t xml:space="preserve"> </t>
  </si>
  <si>
    <t>OneDrive OS X 10.13</t>
  </si>
  <si>
    <t>TeamViewer 14</t>
  </si>
  <si>
    <t xml:space="preserve">iMovie iPhone - Montez facilement un film avec iMovie sur iPhone 1/2 </t>
  </si>
  <si>
    <t>Pages iPad 4.1 m1</t>
  </si>
  <si>
    <t>TeamViewer 14  partage écran iPhone sur un PC distant</t>
  </si>
  <si>
    <t>TeamViewer 14  partage écran iPhone sur un Mac distant</t>
  </si>
  <si>
    <t>TeamViewer 14 dépannage Mac-Mac à distance</t>
  </si>
  <si>
    <t>TeamViewer 14 partage écran iPad sur un Mac distant</t>
  </si>
  <si>
    <t>TeamViewer 14 transfert de photos entre iPad et PC distant</t>
  </si>
  <si>
    <t>TeamViewer 14 transfert de photos entre iPad et Mac distant</t>
  </si>
  <si>
    <t>TeamViewer 14 dépannage à distance PC-PC à distance</t>
  </si>
  <si>
    <t>TeamViewer 14 transferts entre 2 Mac</t>
  </si>
  <si>
    <t>R142</t>
  </si>
  <si>
    <t>R143</t>
  </si>
  <si>
    <t>R144</t>
  </si>
  <si>
    <t>TeamViewer 14 Transferts de fichiers</t>
  </si>
  <si>
    <t>TeamViewer 14 dépannage à distance Mac-MAC-PC</t>
  </si>
  <si>
    <t>TeamViewer partage écran QS iPad iPhone</t>
  </si>
  <si>
    <t>ht</t>
  </si>
  <si>
    <t>site</t>
  </si>
  <si>
    <t>iOS 12</t>
  </si>
  <si>
    <t>iOS 12 site</t>
  </si>
  <si>
    <t>Informatique</t>
  </si>
  <si>
    <t>R145</t>
  </si>
  <si>
    <t>Word pour iPad 2.27</t>
  </si>
  <si>
    <t>Word iPad 2.27</t>
  </si>
  <si>
    <t>Wi</t>
  </si>
  <si>
    <t>Pages Mac 6.3</t>
  </si>
  <si>
    <t>Parallels Desktop 13</t>
  </si>
  <si>
    <t xml:space="preserve">Livres - Nombre de pages publiées en 2019 </t>
  </si>
  <si>
    <t xml:space="preserve">Livres - Nombre de pages publiées en 2018 </t>
  </si>
  <si>
    <t xml:space="preserve">Livres - Nombre de pages publiées en 2017 </t>
  </si>
  <si>
    <t xml:space="preserve">Livres - Nombre de pages publiées en 2016 </t>
  </si>
  <si>
    <t xml:space="preserve">Livres - Nombre de pages publiées en 2015 </t>
  </si>
  <si>
    <t xml:space="preserve">Livres - Nombre de pages publiées en 2014 </t>
  </si>
  <si>
    <t xml:space="preserve">Livres - Nombre de pages publiées en 2013 </t>
  </si>
  <si>
    <t xml:space="preserve">Livres - Nombre de pages publiées en 2012 </t>
  </si>
  <si>
    <t xml:space="preserve">Livres - Nombre de pages publiées en 2011 </t>
  </si>
  <si>
    <t xml:space="preserve">Livres - Nombre de pages publiées en 2010 </t>
  </si>
  <si>
    <t>YouTube pub initinfo</t>
  </si>
  <si>
    <t>R140e</t>
  </si>
  <si>
    <t>A la découverte d'Excel pour iPad 2.23 (Apple Books)</t>
  </si>
  <si>
    <t>Ep</t>
  </si>
  <si>
    <t>R146e</t>
  </si>
  <si>
    <t>PowerPoint iPad 2.27</t>
  </si>
  <si>
    <t>A la décopuverte de Word pour iPad 2.27</t>
  </si>
  <si>
    <t>R145e</t>
  </si>
  <si>
    <t>Parallels Desktop 15</t>
  </si>
  <si>
    <t>Création d'une machine virtuelle depuis une partition de réparation</t>
  </si>
  <si>
    <t>Création d'une machine virtuelle 10.15 et restau Time Machine</t>
  </si>
  <si>
    <t>Création d'une machine virtuelle depuis installateur 10.14</t>
  </si>
  <si>
    <t>Windows 10 sur un Mac avec Parallels Desktop</t>
  </si>
  <si>
    <t>Le calendrier sur iPad, iPhone et Mac</t>
  </si>
  <si>
    <t>IOS 13 Calendrier</t>
  </si>
  <si>
    <t>Un Mac virtuel sur Mac</t>
  </si>
  <si>
    <t>F067</t>
  </si>
  <si>
    <t>F069</t>
  </si>
  <si>
    <t>Boot Camp sous macOS 10.13 High Sierra</t>
  </si>
  <si>
    <t>F080</t>
  </si>
  <si>
    <t>Word 365</t>
  </si>
  <si>
    <t>Externaliser les modèles de Word dans Word 365</t>
  </si>
  <si>
    <t>F070</t>
  </si>
  <si>
    <t>Gestion photothèque avec Photos Mac version 3</t>
  </si>
  <si>
    <t>Photos Mac 3</t>
  </si>
  <si>
    <t>F072</t>
  </si>
  <si>
    <t>iMovie pour iPad aide Apple</t>
  </si>
  <si>
    <t>iMOvie iPad</t>
  </si>
  <si>
    <t>Touch ID sur iPhone et iPad aide Apple</t>
  </si>
  <si>
    <t>iOS 12 Touch ID</t>
  </si>
  <si>
    <t>F074</t>
  </si>
  <si>
    <t>Partage Office 365 famille</t>
  </si>
  <si>
    <t>F075</t>
  </si>
  <si>
    <t>Numbers pour iPad aide Apple</t>
  </si>
  <si>
    <t>Numbers iPad</t>
  </si>
  <si>
    <t>F077</t>
  </si>
  <si>
    <t>Nouveautés iPadOS 13</t>
  </si>
  <si>
    <t>iPadOS 13</t>
  </si>
  <si>
    <t>F078</t>
  </si>
  <si>
    <t>iOS 13 nouveautés</t>
  </si>
  <si>
    <t>Nouveautés iOS 13</t>
  </si>
  <si>
    <t>F079</t>
  </si>
  <si>
    <t>iOS 13 save</t>
  </si>
  <si>
    <t>Sauvegarde et restauration iPhone et iPad depuis Mac ou iCloud</t>
  </si>
  <si>
    <t>F071</t>
  </si>
  <si>
    <t>Fonctions Excel English-French</t>
  </si>
  <si>
    <t>Excel</t>
  </si>
  <si>
    <t>Office für iPad traduit</t>
  </si>
  <si>
    <t>Office iPad</t>
  </si>
  <si>
    <t>F085</t>
  </si>
  <si>
    <t>Word for iPad help</t>
  </si>
  <si>
    <t>Word iPad Aide</t>
  </si>
  <si>
    <t>Total</t>
  </si>
  <si>
    <t>Word 365 Mac - Listes à puces et mise en page</t>
  </si>
  <si>
    <t>Word 365 Mac</t>
  </si>
  <si>
    <t>R149</t>
  </si>
  <si>
    <t>OneDrive pour iPad sous iOS 13</t>
  </si>
  <si>
    <t>OneDrive iPad iOS 13</t>
  </si>
  <si>
    <t>Word 365 pour Mac update 3</t>
  </si>
  <si>
    <t>R150</t>
  </si>
  <si>
    <t>Word 365 pour Windows</t>
  </si>
  <si>
    <t>Word 365 Windows</t>
  </si>
  <si>
    <t>Livres - Nombre de pages publiées en 2020</t>
  </si>
  <si>
    <t>Teams sous Windows 10 - Installation et 1ere utilisation</t>
  </si>
  <si>
    <t>Teams Windows</t>
  </si>
  <si>
    <t>Teams sur Mac - Invitation à utiliser Teams</t>
  </si>
  <si>
    <t>Teams Mac</t>
  </si>
  <si>
    <t>Teams sur Mac - Premiers essais au Cilac</t>
  </si>
  <si>
    <t>TeamViewer 15</t>
  </si>
  <si>
    <t>TeamViewer15 permissions Catalina</t>
  </si>
  <si>
    <t>TeamViewer 15 iPad et Androïd aide à distance</t>
  </si>
  <si>
    <t>PowerPoint suivre un lien sous Linux</t>
  </si>
  <si>
    <t>PowerPoint Linux</t>
  </si>
  <si>
    <t>TeamViewer - A la découverte de TeamViewer</t>
  </si>
  <si>
    <t>Moyenne de 2010 à 2020</t>
  </si>
  <si>
    <t>Moyenne de 2015 à 2020</t>
  </si>
  <si>
    <t>A</t>
  </si>
  <si>
    <t>G</t>
  </si>
  <si>
    <t>R001</t>
  </si>
  <si>
    <t>Premiers pas en Appe (JF Percevault)</t>
  </si>
  <si>
    <t>a</t>
  </si>
  <si>
    <t>Premières foulées Apple (JF Percevault)</t>
  </si>
  <si>
    <t>Programmation sur Apple (JF Percevault)</t>
  </si>
  <si>
    <t>R002</t>
  </si>
  <si>
    <t>R003</t>
  </si>
  <si>
    <t>Premiers pas en PC Ericsson (JF Percevault)</t>
  </si>
  <si>
    <t>R009</t>
  </si>
  <si>
    <t>PC MSDOS</t>
  </si>
  <si>
    <t>Apple 2</t>
  </si>
  <si>
    <t>Initiation à MSDOS</t>
  </si>
  <si>
    <t>R011</t>
  </si>
  <si>
    <t>Open Access - base de données 1 (JF Percevault)</t>
  </si>
  <si>
    <t>PC Open Access</t>
  </si>
  <si>
    <t>R012</t>
  </si>
  <si>
    <t>PrintShop sur Macintosh</t>
  </si>
  <si>
    <t>PrintShop Mac</t>
  </si>
  <si>
    <t>R013</t>
  </si>
  <si>
    <t>L'univers du Macintosh</t>
  </si>
  <si>
    <t>R014</t>
  </si>
  <si>
    <t>L'univers du Macintosh System 7</t>
  </si>
  <si>
    <t>R015</t>
  </si>
  <si>
    <t>System 7</t>
  </si>
  <si>
    <t>R016</t>
  </si>
  <si>
    <t>Initiation micro</t>
  </si>
  <si>
    <t>Initiation à la micro informatique MacOS et Windows 1</t>
  </si>
  <si>
    <t>R017</t>
  </si>
  <si>
    <t>Office 2008</t>
  </si>
  <si>
    <t>Word 9 à 11</t>
  </si>
  <si>
    <t>R018</t>
  </si>
  <si>
    <t>Word 9 à 11 Mac et PC</t>
  </si>
  <si>
    <t>R019a</t>
  </si>
  <si>
    <t>Word 2008 plus loin</t>
  </si>
  <si>
    <t>R020</t>
  </si>
  <si>
    <t>R022</t>
  </si>
  <si>
    <t>Le monde Live Mesh</t>
  </si>
  <si>
    <t>Microsoft Live Mesh</t>
  </si>
  <si>
    <t>Création blog avec Windows Live Spaces</t>
  </si>
  <si>
    <t>R023</t>
  </si>
  <si>
    <t>Windows Live Spaces</t>
  </si>
  <si>
    <t>Le matériel pour Windows et MacOS</t>
  </si>
  <si>
    <t>R024</t>
  </si>
  <si>
    <t>R028</t>
  </si>
  <si>
    <t>Windows Mail sous Windows Vista</t>
  </si>
  <si>
    <t>Windows Mail</t>
  </si>
  <si>
    <t>MacOs 10.6 Snow Leopard</t>
  </si>
  <si>
    <t>R029</t>
  </si>
  <si>
    <t>R030</t>
  </si>
  <si>
    <t>MacOS 10.6 Snow Leopard plus loin</t>
  </si>
  <si>
    <t>Microsoft Word 2007</t>
  </si>
  <si>
    <t>Word 2007</t>
  </si>
  <si>
    <t>R031</t>
  </si>
  <si>
    <t>Microsoft Word 2007 plus loin</t>
  </si>
  <si>
    <t>R032</t>
  </si>
  <si>
    <t>R033</t>
  </si>
  <si>
    <t>Messagerie Windows Live Mail sous Windows 7</t>
  </si>
  <si>
    <t>Windows Live Mail</t>
  </si>
  <si>
    <t>R034.1</t>
  </si>
  <si>
    <t>PowerPoint 2010 vol 1</t>
  </si>
  <si>
    <t>R035.1</t>
  </si>
  <si>
    <t>Word 2010</t>
  </si>
  <si>
    <t>Word 2010 plus loin</t>
  </si>
  <si>
    <t>R036.1</t>
  </si>
  <si>
    <t>Windows Live exploration du monde Windows Live</t>
  </si>
  <si>
    <t>Windows Live</t>
  </si>
  <si>
    <t>R037</t>
  </si>
  <si>
    <t>Microsoft Messenger communiquez entre les 2 mondes</t>
  </si>
  <si>
    <t>R038</t>
  </si>
  <si>
    <t>Messenger</t>
  </si>
  <si>
    <t>Microsoft Outlook for Mac 2011</t>
  </si>
  <si>
    <t>R039</t>
  </si>
  <si>
    <t>R040</t>
  </si>
  <si>
    <t>Word 2011 premiers contacts</t>
  </si>
  <si>
    <t>Word 2011 plus loin</t>
  </si>
  <si>
    <t>R041</t>
  </si>
  <si>
    <t>R152</t>
  </si>
  <si>
    <t>Excel pour iPad 2.43</t>
  </si>
  <si>
    <t>Excel iPad 2.43</t>
  </si>
  <si>
    <t>Excel pour Androïd</t>
  </si>
  <si>
    <t>Excel Androïd</t>
  </si>
  <si>
    <t>R153</t>
  </si>
  <si>
    <t>PowerPoint pour iPad 2.40</t>
  </si>
  <si>
    <t>PowerPoint iPad 2.40</t>
  </si>
  <si>
    <t>R154</t>
  </si>
  <si>
    <t>R151</t>
  </si>
  <si>
    <t>R148.3</t>
  </si>
  <si>
    <t>Teams entre Mac et iPad</t>
  </si>
  <si>
    <t>Teams Mac au Cilac extrait du 7/12/2020</t>
  </si>
  <si>
    <t>Teams sur Mac vues de 2 écrans</t>
  </si>
  <si>
    <t>Teams sur iPad inscription et participation à une équipe</t>
  </si>
  <si>
    <t>Teams iPad</t>
  </si>
  <si>
    <t>Création d'un compte Microsoft avant d'utiliser Teams sur iPad</t>
  </si>
  <si>
    <t>Teams iPad création cpte MS</t>
  </si>
  <si>
    <t>Création d'un compte Microsoft avnat d'utiliser Teams sur Mac</t>
  </si>
  <si>
    <t>Teams Mac création cpte MS</t>
  </si>
  <si>
    <t>Excel pour iPad 2.43 module 1</t>
  </si>
  <si>
    <t>Excel pour iPad 2.43 module 2</t>
  </si>
  <si>
    <t>Excel pour iPad 2.43 module 3</t>
  </si>
  <si>
    <t>Excel pour iPad 2.43 module 4</t>
  </si>
  <si>
    <t>Excel pour iPad 2.43 module 5</t>
  </si>
  <si>
    <t>Excel pour iPad 2.43 modules 1 à 5</t>
  </si>
  <si>
    <t>Excel pour iPad 2.43 exercice 1</t>
  </si>
  <si>
    <t>Excel pour iPad 2.43 exercice 2</t>
  </si>
  <si>
    <t>Livres - Nombre de pages publiées en 2021</t>
  </si>
  <si>
    <t>Livres - Nombre de pages publiées en 2009 et antérieures</t>
  </si>
  <si>
    <t>Contacts iPad iOS 8</t>
  </si>
  <si>
    <t>Contacts iPad iOS 9</t>
  </si>
  <si>
    <t>Captures écrans OS X 10.14</t>
  </si>
  <si>
    <t>captures iPad sur Mac X 10.10</t>
  </si>
  <si>
    <t>R155</t>
  </si>
  <si>
    <t>Teams gratuit Mac et iPad</t>
  </si>
  <si>
    <t>Teams Mac iPad</t>
  </si>
  <si>
    <t>Photos iPadOS 14</t>
  </si>
  <si>
    <t>Photos iPadOS 14 - 1 présentation générale</t>
  </si>
  <si>
    <t>PowerPoint 365 pour Mac modules 1 à 4</t>
  </si>
  <si>
    <t>PowerPoint 365 Mac</t>
  </si>
  <si>
    <t>iCloud et iCloud Drive iPadOS 14 iOS 14 exemples</t>
  </si>
  <si>
    <t>Fichiers sous iPadOS 14 et iOS 14</t>
  </si>
  <si>
    <t>iPadOs 14 iOS 14 Fichiers</t>
  </si>
  <si>
    <t>yt</t>
  </si>
  <si>
    <t>Apple</t>
  </si>
  <si>
    <t>iMac modèles</t>
  </si>
  <si>
    <t>int</t>
  </si>
  <si>
    <t>Modèles de MacBook</t>
  </si>
  <si>
    <t>Modèles de MacBook Air</t>
  </si>
  <si>
    <t>Modèles de MacBook Pro</t>
  </si>
  <si>
    <t>iPad modèles</t>
  </si>
  <si>
    <t>iPhone modèles</t>
  </si>
  <si>
    <t>Big sur est compatibles avec les ordinateurs suivants</t>
  </si>
  <si>
    <t>Mac mini modèles</t>
  </si>
  <si>
    <t>Ports du Mac, identification</t>
  </si>
  <si>
    <t>Mac ports</t>
  </si>
  <si>
    <t>Utilisation d'un Mac comme écran externe</t>
  </si>
  <si>
    <t>Mac écran externe</t>
  </si>
  <si>
    <t>macOS Big Sur</t>
  </si>
  <si>
    <t>MacOS Catalina - Guide d'utilisation</t>
  </si>
  <si>
    <t>MacOS 10.15 Catalina</t>
  </si>
  <si>
    <t>MacOS 11 Big Sur - Guide d'utilisation</t>
  </si>
  <si>
    <t>MacOS 11 Big Sur</t>
  </si>
  <si>
    <t>Lire un fichier ePub sur un Mac et sur un iPad</t>
  </si>
  <si>
    <t>Epub</t>
  </si>
  <si>
    <t>MacOS 12 Monterey - Initiation module 1</t>
  </si>
  <si>
    <t>MacOS 12 Monterey</t>
  </si>
  <si>
    <t>Magic Mouse 2 sur iPad</t>
  </si>
  <si>
    <t>F134</t>
  </si>
  <si>
    <t>Appareil photos iPhone ios 15</t>
  </si>
  <si>
    <t>Appareil photos de l'iPhone sous iOS 15 - Guide Apple</t>
  </si>
  <si>
    <t>F131</t>
  </si>
  <si>
    <t>Trackpad MacBook Air M1</t>
  </si>
  <si>
    <t>Le trackpad sur MacBook Air M1 (source Apple)</t>
  </si>
  <si>
    <t>F127</t>
  </si>
  <si>
    <t>AirDrop sur Mac, iPad, iPhone - source Apple</t>
  </si>
  <si>
    <t>F126a</t>
  </si>
  <si>
    <t>Sauvegarde et mise à jour iPhone (iOS 12 et Big Sur)</t>
  </si>
  <si>
    <t>iOS 12 sauvegarde</t>
  </si>
  <si>
    <t>F130</t>
  </si>
  <si>
    <t>Thunderbolt/USB4 sur mac M1 - par MacGeneration</t>
  </si>
  <si>
    <t>Thunderbolt/USB4</t>
  </si>
  <si>
    <t>F129</t>
  </si>
  <si>
    <t>iMac 24 pouces - par MacGeneration</t>
  </si>
  <si>
    <t>iMac 24 pouces M1</t>
  </si>
  <si>
    <t>F125</t>
  </si>
  <si>
    <t>iCloud iCloud Drive - assistance Apple</t>
  </si>
  <si>
    <t>iCloud iCloud Drive</t>
  </si>
  <si>
    <t>F123</t>
  </si>
  <si>
    <t>Ordinateurs Apple et macOS - source Apple</t>
  </si>
  <si>
    <t>Ordinateurs Apple et macOS</t>
  </si>
  <si>
    <t>F122</t>
  </si>
  <si>
    <t>Restauration d'un Mac - source Apple</t>
  </si>
  <si>
    <t>Restauration Mac</t>
  </si>
  <si>
    <t>F126</t>
  </si>
  <si>
    <t>Sauvegarder et restaurer votre iPhone, iPad, iPod touch - Apple</t>
  </si>
  <si>
    <t>iOS iPadOS</t>
  </si>
  <si>
    <t>F118</t>
  </si>
  <si>
    <t>Configurator Mac pour dépanner</t>
  </si>
  <si>
    <t>OSX configurator</t>
  </si>
  <si>
    <t>F116</t>
  </si>
  <si>
    <t>iMovie pour le Mac</t>
  </si>
  <si>
    <t>iMovie Mac</t>
  </si>
  <si>
    <t>F115</t>
  </si>
  <si>
    <t>Aperçu Mac</t>
  </si>
  <si>
    <t>Texedit - guide Apple</t>
  </si>
  <si>
    <t>Textedit Mac</t>
  </si>
  <si>
    <t>F110</t>
  </si>
  <si>
    <t>Utiliser Sidecar pour utiliser un écran secondaire sur iPad</t>
  </si>
  <si>
    <t>Sidecar</t>
  </si>
  <si>
    <t>F109</t>
  </si>
  <si>
    <t>App Mesures sur iPhone, iPad et iPod touch</t>
  </si>
  <si>
    <t>Mesures</t>
  </si>
  <si>
    <t>Utilisation de Magic Mouse 2 sur iPad</t>
  </si>
  <si>
    <t>F108a</t>
  </si>
  <si>
    <t>Formatage sur Mac</t>
  </si>
  <si>
    <t>F108</t>
  </si>
  <si>
    <t>Helli iMac 24 pouces du Cilac</t>
  </si>
  <si>
    <t>F104</t>
  </si>
  <si>
    <t>Teams gratuit réunions sur invitations pour Cilac</t>
  </si>
  <si>
    <t>R164</t>
  </si>
  <si>
    <t>Wn</t>
  </si>
  <si>
    <t>macOS 12 Monterey - Les bases  (ateliers du Cilac)</t>
  </si>
  <si>
    <t>R163</t>
  </si>
  <si>
    <t>Photos iPadOS 15</t>
  </si>
  <si>
    <t>Application Photos sous iPadOS 15 (ateliers du Cilac)</t>
  </si>
  <si>
    <t>R162</t>
  </si>
  <si>
    <t>iPadOS 15 - Les bases (ateliers du Cilac)</t>
  </si>
  <si>
    <t>iPadOS 14 iOS 14</t>
  </si>
  <si>
    <t>iPadOS 15</t>
  </si>
  <si>
    <t>iOS 15 iPhone</t>
  </si>
  <si>
    <t>R161</t>
  </si>
  <si>
    <t>iPhone sous iOS 15 - Les bases (ateliers du Cilac)</t>
  </si>
  <si>
    <t>macOS - Assistant migration (ateliers du Cilac)</t>
  </si>
  <si>
    <t>macOS migration</t>
  </si>
  <si>
    <t>R160</t>
  </si>
  <si>
    <t>macOS BigSur et Monterey - Installation sur disque externe (ateliers du Cilac)</t>
  </si>
  <si>
    <t>R159</t>
  </si>
  <si>
    <t>R158</t>
  </si>
  <si>
    <t>macOs save &amp; restauration</t>
  </si>
  <si>
    <t>R156.1</t>
  </si>
  <si>
    <t>PowerPoint Mac 16.51</t>
  </si>
  <si>
    <t>Livres - Nombre de pages publiées en 2022</t>
  </si>
  <si>
    <t>PowerPoint 365 Mac - Créer un ;ppsx avec fond musical</t>
  </si>
  <si>
    <t>F142</t>
  </si>
  <si>
    <t>macOS Time Machine</t>
  </si>
  <si>
    <t>macOS - Formatage d'un disque dur</t>
  </si>
  <si>
    <t>macOS formatage</t>
  </si>
  <si>
    <t xml:space="preserve">macOS formatage </t>
  </si>
  <si>
    <t>F139</t>
  </si>
  <si>
    <t>macOS clé amorçable</t>
  </si>
  <si>
    <t>macOS - Créer une clé macOS  amorçable</t>
  </si>
  <si>
    <t>F138</t>
  </si>
  <si>
    <t>macOS - Sauvarder son Mac</t>
  </si>
  <si>
    <t>macOS sauvegardes</t>
  </si>
  <si>
    <t>F137</t>
  </si>
  <si>
    <t>F111</t>
  </si>
  <si>
    <t>F112</t>
  </si>
  <si>
    <t>F076</t>
  </si>
  <si>
    <t>F140</t>
  </si>
  <si>
    <t>PowerPoint pour iPad 2.27</t>
  </si>
  <si>
    <t>Pixelmator pour iPad - Aide</t>
  </si>
  <si>
    <t>Pixelmator iPad</t>
  </si>
  <si>
    <t>F</t>
  </si>
  <si>
    <t>F136</t>
  </si>
  <si>
    <t>Photos sur iPad (aide Apple)</t>
  </si>
  <si>
    <t>Photos appareil iPad</t>
  </si>
  <si>
    <t>Photos - App appareil photos pour iPad aide Apple)</t>
  </si>
  <si>
    <t>F135</t>
  </si>
  <si>
    <t>Mac iMac 24 pouces M1 (MacG)</t>
  </si>
  <si>
    <t>Mac MacBook Air modèles</t>
  </si>
  <si>
    <t>Mac MacBook modèles</t>
  </si>
  <si>
    <t>Mac MacBook Pro modèles</t>
  </si>
  <si>
    <t>Mac Macintosh iMac M1</t>
  </si>
  <si>
    <t>Mac Macintosh</t>
  </si>
  <si>
    <t>Mac et macOS (source Apple)</t>
  </si>
  <si>
    <t>Mac et macOS</t>
  </si>
  <si>
    <t>Mac trackpad sur MacBook m1</t>
  </si>
  <si>
    <t>Mac MacBook Air m1 Trackpad</t>
  </si>
  <si>
    <t>iPhoto sauvegarde</t>
  </si>
  <si>
    <t>mac Thunderbolt/USB 4</t>
  </si>
  <si>
    <t>Mac Thunderbolt USB4</t>
  </si>
  <si>
    <t>F141</t>
  </si>
  <si>
    <t>AirTag</t>
  </si>
  <si>
    <t>F143</t>
  </si>
  <si>
    <t>macOS 12 commande universelle</t>
  </si>
  <si>
    <t>F144</t>
  </si>
  <si>
    <t>FaceTime</t>
  </si>
  <si>
    <t>iMovie iPad magique</t>
  </si>
  <si>
    <t>iMovie magique</t>
  </si>
  <si>
    <t>F145</t>
  </si>
  <si>
    <t xml:space="preserve">Exporter des photos, des vidéos, des diaporamas Photos sur Mac </t>
  </si>
  <si>
    <t>Photos Mac export</t>
  </si>
  <si>
    <t>F146</t>
  </si>
  <si>
    <t>Photos mon flux</t>
  </si>
  <si>
    <t>F147</t>
  </si>
  <si>
    <t>Word 365 pour le Mac publipostages</t>
  </si>
  <si>
    <t>Word 365 Mac publipostage</t>
  </si>
  <si>
    <t>R165</t>
  </si>
  <si>
    <t>iCloud et iCloud Drive macOS, iOS, iPadOS</t>
  </si>
  <si>
    <t>Excel 365 pour Mac 16.64 module 1</t>
  </si>
  <si>
    <t>Excel 365 pour Mac 16.64 module 2</t>
  </si>
  <si>
    <t>Excel 365 pour Mac 16.64 module 3</t>
  </si>
  <si>
    <t>Excel 365 pour Mac 16.64 module 4</t>
  </si>
  <si>
    <t>Excel 365 pour Mac 16.64 module 5</t>
  </si>
  <si>
    <t>Excel Mac 365 ou 2021</t>
  </si>
  <si>
    <t>Excel 365 iPad 2.63</t>
  </si>
  <si>
    <t>Excel 365 pour iPad version 2.63 atelier Cilac</t>
  </si>
  <si>
    <t>Excel 365 Mac</t>
  </si>
  <si>
    <t>R168</t>
  </si>
  <si>
    <t>Excel 365 pour Mac version 16.64 atelier Cilac</t>
  </si>
  <si>
    <t>Excel 365 Mac 16.64</t>
  </si>
  <si>
    <t>R169</t>
  </si>
  <si>
    <t>Excel 365 pour Mac version 16.63</t>
  </si>
  <si>
    <t>Excel 365 Mac 16.63</t>
  </si>
  <si>
    <t>R166</t>
  </si>
  <si>
    <t>Word 365 pour iPad version 2.62</t>
  </si>
  <si>
    <t>Word iPad 2.62</t>
  </si>
  <si>
    <t>R167</t>
  </si>
  <si>
    <t>R170</t>
  </si>
  <si>
    <t>Excel Online iPad ac</t>
  </si>
  <si>
    <t>Excel Online iPad</t>
  </si>
  <si>
    <t>R171</t>
  </si>
  <si>
    <t>Excel online Mac ac</t>
  </si>
  <si>
    <t>Excel Mac Online</t>
  </si>
  <si>
    <t>R172</t>
  </si>
  <si>
    <t>Microsoft 365 partage</t>
  </si>
  <si>
    <t>Excel 365 pour Mac 16.64 modules 1 à 5</t>
  </si>
  <si>
    <t>Détourage dans Photos MacOS 13</t>
  </si>
  <si>
    <t>Photos MacOs 13 détourage</t>
  </si>
  <si>
    <t>Détourage dans Photos iPadOS 16</t>
  </si>
  <si>
    <t>Photos iPadOS 16 détourage</t>
  </si>
  <si>
    <t>Détourage dans Photos iOS 16</t>
  </si>
  <si>
    <t>Photos détourage iOS 16</t>
  </si>
  <si>
    <t>Parallels Desktop 18 mise à jour machine .macvm</t>
  </si>
  <si>
    <t>Parallels Desktop 18 macvm</t>
  </si>
  <si>
    <t>Parallels 18 création machine virtuelle .mcvm sur M1 ou M2</t>
  </si>
  <si>
    <t>macOS clé bootable</t>
  </si>
  <si>
    <t>F148</t>
  </si>
  <si>
    <t>iCloud, le stckage et les sauvegardes</t>
  </si>
  <si>
    <t>F149</t>
  </si>
  <si>
    <t>Publipostage avec Microsoft 365 (Word, Excel, Outlook)</t>
  </si>
  <si>
    <t>Microsoft 365 publipostage</t>
  </si>
  <si>
    <t>F151</t>
  </si>
  <si>
    <t>Parallels Desktop - Migrer une licence</t>
  </si>
  <si>
    <t>Parallels Desktop licence</t>
  </si>
  <si>
    <t>F156</t>
  </si>
  <si>
    <t>Modifier le nom du compte utilisateur dans macOS</t>
  </si>
  <si>
    <t>F157</t>
  </si>
  <si>
    <t>Utiliser un MacBook couvercle fermé</t>
  </si>
  <si>
    <t>Mac MacBook</t>
  </si>
  <si>
    <t>F160</t>
  </si>
  <si>
    <t>Mac gestion et entretien des batteries</t>
  </si>
  <si>
    <t>Mac batteries</t>
  </si>
  <si>
    <t>F161</t>
  </si>
  <si>
    <t>MacOS 12 Monterey OpeNCore..</t>
  </si>
  <si>
    <t>macOS Monterey sur un Mac incompatible OpenCore Legacy Patcher</t>
  </si>
  <si>
    <t>méthode QQOQCP</t>
  </si>
  <si>
    <t>QQOPCP</t>
  </si>
  <si>
    <t>F162</t>
  </si>
  <si>
    <t>Réglages de sécurité pour le disque de démarrrage Mac M1</t>
  </si>
  <si>
    <t>Mac et Mac OS M1 sécurité</t>
  </si>
  <si>
    <t>macOS disque purgeable</t>
  </si>
  <si>
    <t>Moyenne de 2017 à 2022</t>
  </si>
  <si>
    <t>Films - durée totale des films publiées en 2022</t>
  </si>
  <si>
    <t>Films - durée totale des films publiées en 2020</t>
  </si>
  <si>
    <t>Films - durée totale des films publiées en 2021</t>
  </si>
  <si>
    <t>Films - durée totale des films publiées en 2019</t>
  </si>
  <si>
    <t>Films - durée totale des films publiées en 2018</t>
  </si>
  <si>
    <t>Films - durée totale des films publiées en 2017</t>
  </si>
  <si>
    <t>Films - durée totale des films publiées en 2016</t>
  </si>
  <si>
    <t>Films - durée totale des films publiées en 2015</t>
  </si>
  <si>
    <t>Films - durée totale des films publiées en 2014</t>
  </si>
  <si>
    <t>Films - durée totale des films publiées en 2013</t>
  </si>
  <si>
    <t>Films - durée totale des films publiées en 2012</t>
  </si>
  <si>
    <t>Films - durée totale des films publiées en 2011</t>
  </si>
  <si>
    <t>Films - durée totale des films publiées en 2010</t>
  </si>
  <si>
    <t>Films - durée totale des films publiées en 2009</t>
  </si>
  <si>
    <t>Films - durée totale des films publiées en 2008</t>
  </si>
  <si>
    <t>Films - durée totale des films publiées en 2007</t>
  </si>
  <si>
    <t>Batteries des appareils Apple</t>
  </si>
  <si>
    <t>batteries Apple</t>
  </si>
  <si>
    <t>R173</t>
  </si>
  <si>
    <t>Livres sous iPadOS 16</t>
  </si>
  <si>
    <t>iPadOS 16 Livres</t>
  </si>
  <si>
    <t>R174</t>
  </si>
  <si>
    <t>Sauvegarde iPad sur Mac</t>
  </si>
  <si>
    <t>iPadOS 16 sauvegarde</t>
  </si>
  <si>
    <t>R175</t>
  </si>
  <si>
    <t>iOS 16 iPhone</t>
  </si>
  <si>
    <t>iPhone sous iOS 16 - Les bases (ateliers du Cilac)</t>
  </si>
  <si>
    <t>R177</t>
  </si>
  <si>
    <t>iCloud iCloud Drive Mac</t>
  </si>
  <si>
    <t>R178</t>
  </si>
  <si>
    <t>iCloud iCloud Drive Mac visite rapide</t>
  </si>
  <si>
    <t>R179</t>
  </si>
  <si>
    <t>iCloud iCloud Drive Amélie débute sur iCloud</t>
  </si>
  <si>
    <t>R180</t>
  </si>
  <si>
    <t>iCloud iCloud Drive synchronisations appareils sous Ventura</t>
  </si>
  <si>
    <t>R181</t>
  </si>
  <si>
    <t>iCloud iCloud Drive synchronisations appareils sous Monterey &amp; Catalina</t>
  </si>
  <si>
    <t>R182</t>
  </si>
  <si>
    <t>iCloud iCloud Drive sous Windows 10 &amp; Windows 11</t>
  </si>
  <si>
    <t>iCloud iCloud Drive Windows</t>
  </si>
  <si>
    <t>R183</t>
  </si>
  <si>
    <t>iCloud iCloud Drive sous Linux Fedora</t>
  </si>
  <si>
    <t>iCloud iCloud Drive Linux</t>
  </si>
  <si>
    <t>R184</t>
  </si>
  <si>
    <t>iCloud iCloud Drive sous iPadOS 16</t>
  </si>
  <si>
    <t>iCloud iCloud Drive iPad</t>
  </si>
  <si>
    <t>R185</t>
  </si>
  <si>
    <t>iCloud iCloud Drive iPhone</t>
  </si>
  <si>
    <t>Livres - Nombre de pages publiées en 2023</t>
  </si>
  <si>
    <t>iCloud iCloud Drive sous iOS 16</t>
  </si>
  <si>
    <t>R187</t>
  </si>
  <si>
    <t>macOS Monterey - Les bases</t>
  </si>
  <si>
    <t>R186</t>
  </si>
  <si>
    <t>MacOS 13 Ventura</t>
  </si>
  <si>
    <t>macOS Ventura - Les bases 1</t>
  </si>
  <si>
    <t>Modèles d'iMac (lien Internet)</t>
  </si>
  <si>
    <t>F164</t>
  </si>
  <si>
    <t>Espace purgeable</t>
  </si>
  <si>
    <t>Mac disque espace purgeable</t>
  </si>
  <si>
    <t>Espace purgeable des disques sur Mac</t>
  </si>
  <si>
    <t>F168</t>
  </si>
  <si>
    <t>Aperçu pour le Mac guide Apple (2021)</t>
  </si>
  <si>
    <t>Aperçu pour le Mac guide Apple (2023)</t>
  </si>
  <si>
    <t>F169</t>
  </si>
  <si>
    <t>Apple partage familial</t>
  </si>
  <si>
    <t>Partage familial Apple</t>
  </si>
  <si>
    <t>F170</t>
  </si>
  <si>
    <t>Opan Core Legacy Patcher 2</t>
  </si>
  <si>
    <t>Open Core Legacy Patcher</t>
  </si>
  <si>
    <t>F172</t>
  </si>
  <si>
    <t>macOs noms des systèmes macOS et numéros</t>
  </si>
  <si>
    <t>MacOS noms et numéros</t>
  </si>
  <si>
    <t>F173</t>
  </si>
  <si>
    <t>Trackpad et souris sur Mac et iPad</t>
  </si>
  <si>
    <t>Trackpad et souris</t>
  </si>
  <si>
    <t>WM</t>
  </si>
  <si>
    <t>F175</t>
  </si>
  <si>
    <t>Tracckpad Mac - Utilisation</t>
  </si>
  <si>
    <t>Trackpad</t>
  </si>
  <si>
    <t>iCloud iCloudDrive sur Mac, iPad, iPhone</t>
  </si>
  <si>
    <t>F176</t>
  </si>
  <si>
    <t>iCloud CGU</t>
  </si>
  <si>
    <t>R188</t>
  </si>
  <si>
    <t>Partage de Microsoft 365 sur le Mac sous macOS 12</t>
  </si>
  <si>
    <t>Partage de Microsoft 365 sur le Mac sous macOS 13</t>
  </si>
  <si>
    <t>R189</t>
  </si>
  <si>
    <t>Word 365 Mac version 16.76</t>
  </si>
  <si>
    <t>R190</t>
  </si>
  <si>
    <t>MacOS 14 Sonoma</t>
  </si>
  <si>
    <t>macOS Sonoma - Les bases 1</t>
  </si>
  <si>
    <t>R191</t>
  </si>
  <si>
    <t>Les comptes utilisateurs sous macOS 13 et 14</t>
  </si>
  <si>
    <t>MacOS 13 Ventura comptes util.</t>
  </si>
  <si>
    <t>F178</t>
  </si>
  <si>
    <t>iMovie - les bibliothèques iMovie Mac</t>
  </si>
  <si>
    <t>FinalCut Pro pour iPad</t>
  </si>
  <si>
    <t>FinalCut Pro iPad</t>
  </si>
  <si>
    <t>F180</t>
  </si>
  <si>
    <t>Microsoft contrat de service</t>
  </si>
  <si>
    <t>F181</t>
  </si>
  <si>
    <t>Teams new</t>
  </si>
  <si>
    <t>Teams new Mac</t>
  </si>
  <si>
    <t>Mail sous Sonoma</t>
  </si>
  <si>
    <t>F193</t>
  </si>
  <si>
    <t>Mail macOS 14 Sonoma</t>
  </si>
  <si>
    <t>Livres - Nombre de pages publiées en 2024</t>
  </si>
  <si>
    <t>Films - durée totale des films publiées en 2023</t>
  </si>
  <si>
    <t>Films - durée totale des films publiées en 2024</t>
  </si>
  <si>
    <t>F191</t>
  </si>
  <si>
    <t>macOS 13 et 14 - Initiation module 1</t>
  </si>
  <si>
    <t>macOS 13 et 14 - Initiation module 2</t>
  </si>
  <si>
    <t>Les comptes utilisateurs sous macOS 13 et 14 réglages affichages</t>
  </si>
  <si>
    <t>Les comptes utilisateurs sous macOS 13 et 14 - création d'un compte</t>
  </si>
  <si>
    <t>iCloud et iCloud Drive sur Mac -4</t>
  </si>
  <si>
    <t>iCloud et iCloud Drive sur Mac -3</t>
  </si>
  <si>
    <t>iCloud et iCloud Drive sur Mac -2</t>
  </si>
  <si>
    <t>iCloud et iCloud Drive sur Mac -1</t>
  </si>
  <si>
    <t>Identifiant Apple - gestion de l'identifiant Apple</t>
  </si>
  <si>
    <t>Apple identifiant</t>
  </si>
  <si>
    <t>Assistant migration macOS 13 Ventura</t>
  </si>
  <si>
    <t>macOS 13 Ventura migration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</si>
</sst>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0" x14ac:knownFonts="1">
    <font>
      <sz val="12"/>
      <color theme="1"/>
      <name val="Calibri"/>
      <family val="2"/>
      <scheme val="minor"/>
    </font>
    <font>
      <u/>
      <sz val="12"/>
      <color theme="10"/>
      <name val="Calibri"/>
      <family val="2"/>
      <scheme val="minor"/>
    </font>
    <font>
      <b/>
      <sz val="10"/>
      <color rgb="FFFFFFFF"/>
      <name val="Verdana"/>
      <family val="2"/>
    </font>
    <font>
      <sz val="8"/>
      <name val="Calibri"/>
      <family val="2"/>
      <scheme val="minor"/>
    </font>
    <font>
      <b/>
      <sz val="12"/>
      <color theme="1"/>
      <name val="Calibri"/>
      <family val="2"/>
      <scheme val="minor"/>
    </font>
    <font>
      <sz val="12"/>
      <color theme="0" tint="-0.249977111117893"/>
      <name val="Calibri"/>
      <family val="2"/>
      <scheme val="minor"/>
    </font>
    <font>
      <sz val="12"/>
      <color rgb="FF000000"/>
      <name val="Calibri"/>
      <family val="2"/>
      <scheme val="minor"/>
    </font>
    <font>
      <b/>
      <sz val="14"/>
      <color rgb="FFFF0000"/>
      <name val="Calibri (Corps)"/>
    </font>
    <font>
      <b/>
      <u/>
      <sz val="12"/>
      <color theme="1"/>
      <name val="Calibri (Corps)"/>
    </font>
    <font>
      <sz val="12"/>
      <color theme="1"/>
      <name val="Calibri (Corps)"/>
    </font>
  </fonts>
  <fills count="5">
    <fill>
      <patternFill patternType="none"/>
    </fill>
    <fill>
      <patternFill patternType="gray125"/>
    </fill>
    <fill>
      <patternFill patternType="solid">
        <fgColor rgb="FFED7D31"/>
        <bgColor indexed="64"/>
      </patternFill>
    </fill>
    <fill>
      <patternFill patternType="solid">
        <fgColor theme="9"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rgb="FFED7D3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0" fillId="0" borderId="1" xfId="0" applyBorder="1"/>
    <xf numFmtId="0" fontId="2" fillId="2" borderId="2" xfId="0" applyFont="1" applyFill="1" applyBorder="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0" fillId="0" borderId="3" xfId="0" applyBorder="1"/>
    <xf numFmtId="0" fontId="1" fillId="0" borderId="1" xfId="1" applyBorder="1"/>
    <xf numFmtId="0" fontId="0" fillId="0" borderId="4" xfId="0" applyBorder="1"/>
    <xf numFmtId="14" fontId="0" fillId="0" borderId="1" xfId="0" applyNumberFormat="1" applyBorder="1"/>
    <xf numFmtId="14" fontId="0" fillId="0" borderId="4" xfId="0" applyNumberFormat="1" applyBorder="1"/>
    <xf numFmtId="21" fontId="0" fillId="0" borderId="1" xfId="0" applyNumberFormat="1" applyBorder="1"/>
    <xf numFmtId="14" fontId="0" fillId="0" borderId="3" xfId="0" applyNumberFormat="1" applyBorder="1"/>
    <xf numFmtId="0" fontId="0" fillId="3" borderId="1" xfId="0" applyFill="1" applyBorder="1"/>
    <xf numFmtId="0" fontId="1" fillId="3" borderId="1" xfId="1" applyFill="1" applyBorder="1"/>
    <xf numFmtId="0" fontId="1" fillId="3" borderId="1" xfId="1" applyFill="1" applyBorder="1" applyAlignment="1">
      <alignment horizontal="left"/>
    </xf>
    <xf numFmtId="0" fontId="1" fillId="3" borderId="1" xfId="1" applyFill="1" applyBorder="1" applyAlignment="1">
      <alignment vertical="center"/>
    </xf>
    <xf numFmtId="0" fontId="0" fillId="3" borderId="0" xfId="0" applyFill="1"/>
    <xf numFmtId="0" fontId="0" fillId="3" borderId="3" xfId="0" applyFill="1" applyBorder="1"/>
    <xf numFmtId="0" fontId="1" fillId="3" borderId="3" xfId="1" applyFill="1" applyBorder="1"/>
    <xf numFmtId="0" fontId="6" fillId="0" borderId="1" xfId="0" applyFont="1" applyBorder="1"/>
    <xf numFmtId="14" fontId="6" fillId="0" borderId="1" xfId="0" applyNumberFormat="1" applyFont="1" applyBorder="1"/>
    <xf numFmtId="14" fontId="4" fillId="0" borderId="1" xfId="0" applyNumberFormat="1" applyFont="1" applyBorder="1"/>
    <xf numFmtId="21" fontId="0" fillId="0" borderId="3" xfId="0" applyNumberFormat="1" applyBorder="1"/>
    <xf numFmtId="0" fontId="1" fillId="3" borderId="0" xfId="1" applyFill="1" applyBorder="1"/>
    <xf numFmtId="21" fontId="0" fillId="0" borderId="4" xfId="0" applyNumberFormat="1" applyBorder="1"/>
    <xf numFmtId="164" fontId="0" fillId="0" borderId="3" xfId="0" applyNumberFormat="1" applyBorder="1"/>
    <xf numFmtId="0" fontId="0" fillId="4" borderId="4" xfId="0" applyFill="1" applyBorder="1"/>
    <xf numFmtId="14" fontId="0" fillId="4" borderId="4" xfId="0" applyNumberFormat="1" applyFill="1" applyBorder="1"/>
    <xf numFmtId="14" fontId="0" fillId="0" borderId="0" xfId="0" applyNumberFormat="1"/>
    <xf numFmtId="0" fontId="7" fillId="4" borderId="4" xfId="0" applyFont="1" applyFill="1" applyBorder="1"/>
    <xf numFmtId="0" fontId="8" fillId="3" borderId="1" xfId="1" applyFont="1" applyFill="1" applyBorder="1"/>
    <xf numFmtId="0" fontId="9" fillId="3" borderId="1" xfId="0" applyFont="1" applyFill="1" applyBorder="1"/>
    <xf numFmtId="0" fontId="5" fillId="3" borderId="0" xfId="0" applyFont="1" applyFill="1"/>
    <xf numFmtId="1" fontId="0" fillId="0" borderId="1" xfId="0" applyNumberFormat="1" applyBorder="1"/>
    <xf numFmtId="164" fontId="0" fillId="0" borderId="1" xfId="0" applyNumberFormat="1" applyBorder="1"/>
    <xf numFmtId="0" fontId="1" fillId="0" borderId="0" xfId="1"/>
  </cellXfs>
  <cellStyles count="2">
    <cellStyle name="Lien hypertexte" xfId="1" builtinId="8"/>
    <cellStyle name="Normal" xfId="0" builtinId="0"/>
  </cellStyles>
  <dxfs count="43">
    <dxf>
      <border diagonalUp="0" diagonalDown="0" outline="0">
        <left style="thin">
          <color indexed="64"/>
        </left>
        <right style="thin">
          <color indexed="64"/>
        </right>
        <top style="thin">
          <color indexed="64"/>
        </top>
        <bottom/>
      </border>
    </dxf>
    <dxf>
      <numFmt numFmtId="164" formatCode="[$-F400]h:mm:ss\ AM/PM"/>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border>
    </dxf>
    <dxf>
      <fill>
        <patternFill patternType="solid">
          <fgColor indexed="64"/>
          <bgColor theme="9" tint="0.79998168889431442"/>
        </patternFill>
      </fill>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border>
    </dxf>
    <dxf>
      <font>
        <color auto="1"/>
      </font>
      <fill>
        <patternFill patternType="solid">
          <fgColor indexed="64"/>
          <bgColor theme="3" tint="0.59999389629810485"/>
        </patternFill>
      </fill>
    </dxf>
    <dxf>
      <font>
        <color auto="1"/>
      </font>
      <fill>
        <patternFill patternType="solid">
          <fgColor indexed="64"/>
          <bgColor theme="3" tint="0.59999389629810485"/>
        </patternFill>
      </fill>
    </dxf>
    <dxf>
      <font>
        <color auto="1"/>
      </font>
      <fill>
        <patternFill patternType="solid">
          <fgColor indexed="64"/>
          <bgColor theme="3" tint="0.59999389629810485"/>
        </patternFill>
      </fill>
    </dxf>
    <dxf>
      <font>
        <color auto="1"/>
      </font>
      <fill>
        <patternFill patternType="solid">
          <fgColor indexed="64"/>
          <bgColor theme="3" tint="0.59999389629810485"/>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patternType="solid">
          <fgColor indexed="64"/>
          <bgColor theme="3" tint="0.59999389629810485"/>
        </patternFill>
      </fill>
    </dxf>
    <dxf>
      <font>
        <color auto="1"/>
      </font>
      <fill>
        <patternFill patternType="solid">
          <fgColor indexed="64"/>
          <bgColor theme="3" tint="0.79998168889431442"/>
        </patternFill>
      </fill>
    </dxf>
    <dxf>
      <font>
        <color auto="1"/>
      </font>
      <fill>
        <patternFill patternType="solid">
          <fgColor indexed="64"/>
          <bgColor theme="3" tint="0.59999389629810485"/>
        </patternFill>
      </fill>
    </dxf>
    <dxf>
      <font>
        <color auto="1"/>
      </font>
      <fill>
        <patternFill patternType="solid">
          <fgColor indexed="64"/>
          <bgColor theme="3" tint="0.79998168889431442"/>
        </patternFill>
      </fill>
    </dxf>
    <dxf>
      <font>
        <color auto="1"/>
      </font>
      <fill>
        <patternFill patternType="solid">
          <fgColor indexed="64"/>
          <bgColor theme="3" tint="0.59999389629810485"/>
        </patternFill>
      </fill>
    </dxf>
    <dxf>
      <font>
        <color auto="1"/>
      </font>
      <fill>
        <patternFill patternType="solid">
          <fgColor indexed="64"/>
          <bgColor theme="3" tint="0.79998168889431442"/>
        </patternFill>
      </fill>
    </dxf>
    <dxf>
      <font>
        <color auto="1"/>
      </font>
      <fill>
        <patternFill patternType="solid">
          <fgColor indexed="64"/>
          <bgColor theme="3" tint="0.59999389629810485"/>
        </patternFill>
      </fill>
    </dxf>
    <dxf>
      <font>
        <color auto="1"/>
      </font>
      <fill>
        <patternFill patternType="solid">
          <fgColor indexed="64"/>
          <bgColor theme="3" tint="0.59999389629810485"/>
        </patternFill>
      </fill>
    </dxf>
    <dxf>
      <font>
        <color auto="1"/>
      </font>
      <fill>
        <patternFill patternType="solid">
          <fgColor indexed="64"/>
          <bgColor theme="3" tint="0.79998168889431442"/>
        </patternFill>
      </fill>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9" tint="0.79998168889431442"/>
        </patternFill>
      </fill>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outline="0">
        <top style="medium">
          <color rgb="FFED7D31"/>
        </top>
        <bottom style="thin">
          <color indexed="64"/>
        </bottom>
      </border>
    </dxf>
    <dxf>
      <font>
        <b/>
        <i val="0"/>
        <strike val="0"/>
        <condense val="0"/>
        <extend val="0"/>
        <outline val="0"/>
        <shadow val="0"/>
        <u val="none"/>
        <vertAlign val="baseline"/>
        <sz val="10"/>
        <color rgb="FFFFFFFF"/>
        <name val="Verdana"/>
        <family val="2"/>
        <scheme val="none"/>
      </font>
      <fill>
        <patternFill patternType="solid">
          <fgColor indexed="64"/>
          <bgColor rgb="FFED7D31"/>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D7F111-328D-0845-80B8-17DF25C787DC}" name="Tableau2" displayName="Tableau2" ref="A1:M573" totalsRowCount="1" headerRowDxfId="42" tableBorderDxfId="41">
  <autoFilter ref="A1:M572" xr:uid="{A30EFFF9-B855-354A-9C9F-9F164AE69644}"/>
  <sortState xmlns:xlrd2="http://schemas.microsoft.com/office/spreadsheetml/2017/richdata2" ref="A2:M572">
    <sortCondition ref="C2:C572"/>
    <sortCondition ref="A2:A572"/>
  </sortState>
  <tableColumns count="13">
    <tableColumn id="1" xr3:uid="{9C1DEDD3-9F6F-1641-84E1-05CC72BB0868}" name="Num." dataDxfId="40" totalsRowDxfId="12"/>
    <tableColumn id="2" xr3:uid="{0658FF3A-BFEA-B949-997B-A19C304745EA}" name="Titre" dataDxfId="39" totalsRowDxfId="11"/>
    <tableColumn id="3" xr3:uid="{82C08840-8AB0-A74C-BA63-7347897B6230}" name="Sujet" dataDxfId="38" totalsRowDxfId="10"/>
    <tableColumn id="4" xr3:uid="{CDB2A7BE-5ACF-2D4A-9C26-63D31FBCD76A}" name="Ec" dataDxfId="37" totalsRowDxfId="9"/>
    <tableColumn id="5" xr3:uid="{07CF8E3C-FA53-B04A-A6E7-558CF633EA86}" name="M" dataDxfId="36" totalsRowDxfId="8"/>
    <tableColumn id="6" xr3:uid="{F048B9ED-59E0-AB4C-B7F0-DAAFEB0E8D58}" name="I" dataDxfId="35" totalsRowDxfId="7"/>
    <tableColumn id="7" xr3:uid="{25104F8B-3E7F-4A4F-A744-3E464190921A}" name="W" dataDxfId="34" totalsRowDxfId="6"/>
    <tableColumn id="12" xr3:uid="{C2E37CE4-4CC2-044B-836E-D4B9D1B0E3DF}" name="G" dataDxfId="33" totalsRowDxfId="5"/>
    <tableColumn id="13" xr3:uid="{C7C65C31-DC17-EC4F-9A76-463644541767}" name="A" dataDxfId="32" totalsRowDxfId="4"/>
    <tableColumn id="8" xr3:uid="{D60555C2-69C9-9E48-8E26-66CB8AE2B986}" name="date" dataDxfId="31" totalsRowDxfId="3"/>
    <tableColumn id="9" xr3:uid="{0B4D5E28-B691-BD48-BE56-DAFF031760CE}" name="nombre" totalsRowFunction="custom" dataDxfId="30" totalsRowDxfId="2">
      <totalsRowFormula>SUM(K2:K572)</totalsRowFormula>
    </tableColumn>
    <tableColumn id="10" xr3:uid="{C268263B-3EEA-104D-8E93-3DEE8D9C784E}" name="durée" totalsRowFunction="custom" dataDxfId="29" totalsRowDxfId="1">
      <totalsRowFormula>SUM(L2:L572)</totalsRowFormula>
    </tableColumn>
    <tableColumn id="11" xr3:uid="{B8CF33B6-4592-164B-94D6-F69E3E9E493D}" name="année" totalsRowLabel=" " dataDxfId="28" totalsRowDxfId="0">
      <calculatedColumnFormula>YEAR(Tableau2[[#This Row],[date]])</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ornil.com/atelier-ios12/ios12-achats-apps-ipad.pdf" TargetMode="External"/><Relationship Id="rId21" Type="http://schemas.openxmlformats.org/officeDocument/2006/relationships/hyperlink" Target="http://www.cornil.com/abm/rampe117.pdf" TargetMode="External"/><Relationship Id="rId324" Type="http://schemas.openxmlformats.org/officeDocument/2006/relationships/hyperlink" Target="https://www.youtube.com/watch?v=TY-fZUHpC_c" TargetMode="External"/><Relationship Id="rId531" Type="http://schemas.openxmlformats.org/officeDocument/2006/relationships/hyperlink" Target="https://www.youtube.com/watch?v=DjRuGpD9o0E" TargetMode="External"/><Relationship Id="rId170" Type="http://schemas.openxmlformats.org/officeDocument/2006/relationships/hyperlink" Target="http://www.youtube.com/watch?v=c7MahFWXme0" TargetMode="External"/><Relationship Id="rId268" Type="http://schemas.openxmlformats.org/officeDocument/2006/relationships/hyperlink" Target="https://www.youtube.com/watch?v=4TmaPyLUggc" TargetMode="External"/><Relationship Id="rId475" Type="http://schemas.openxmlformats.org/officeDocument/2006/relationships/hyperlink" Target="https://youtu.be/wXShpb1DflQ" TargetMode="External"/><Relationship Id="rId32" Type="http://schemas.openxmlformats.org/officeDocument/2006/relationships/hyperlink" Target="http://www.cornil.com/abm/rampe106.pdf" TargetMode="External"/><Relationship Id="rId128" Type="http://schemas.openxmlformats.org/officeDocument/2006/relationships/hyperlink" Target="https://www.youtube.com/watch?v=eVMpioRR41M" TargetMode="External"/><Relationship Id="rId335" Type="http://schemas.openxmlformats.org/officeDocument/2006/relationships/hyperlink" Target="https://www.youtube.com/watch?v=qEgbuj27WIk&amp;t=54s" TargetMode="External"/><Relationship Id="rId181" Type="http://schemas.openxmlformats.org/officeDocument/2006/relationships/hyperlink" Target="http://www.youtube.com/watch?v=kDGGbz92H6o" TargetMode="External"/><Relationship Id="rId402" Type="http://schemas.openxmlformats.org/officeDocument/2006/relationships/hyperlink" Target="https://www.cornil.com/abm/rampe154.pdf" TargetMode="External"/><Relationship Id="rId279" Type="http://schemas.openxmlformats.org/officeDocument/2006/relationships/hyperlink" Target="https://www.youtube.com/watch?v=aFutOeff85w" TargetMode="External"/><Relationship Id="rId486" Type="http://schemas.openxmlformats.org/officeDocument/2006/relationships/hyperlink" Target="https://www.cornil.com/abm/FP138-macOS%20bootable.pdf" TargetMode="External"/><Relationship Id="rId43" Type="http://schemas.openxmlformats.org/officeDocument/2006/relationships/hyperlink" Target="http://www.cornil.com/abm/rampe95.pdf" TargetMode="External"/><Relationship Id="rId139" Type="http://schemas.openxmlformats.org/officeDocument/2006/relationships/hyperlink" Target="http://www.cornil.com/atelier-ios12/ios12-mail-iphone.pdf" TargetMode="External"/><Relationship Id="rId290" Type="http://schemas.openxmlformats.org/officeDocument/2006/relationships/hyperlink" Target="https://www.youtube.com/watch?v=Arj-vnlll8M" TargetMode="External"/><Relationship Id="rId304" Type="http://schemas.openxmlformats.org/officeDocument/2006/relationships/hyperlink" Target="https://www.youtube.com/watch?v=j6CDpHMNZ4I" TargetMode="External"/><Relationship Id="rId346" Type="http://schemas.openxmlformats.org/officeDocument/2006/relationships/hyperlink" Target="https://books.apple.com/fr/book/a-la-d&#233;couverte-dexcel-pour-ipad/id1472400367" TargetMode="External"/><Relationship Id="rId388" Type="http://schemas.openxmlformats.org/officeDocument/2006/relationships/hyperlink" Target="http://www.cornil.com/abm/rampe28.pdf" TargetMode="External"/><Relationship Id="rId511" Type="http://schemas.openxmlformats.org/officeDocument/2006/relationships/hyperlink" Target="https://www.cornil.com/abm/FP168-Aper%E7u.pdf" TargetMode="External"/><Relationship Id="rId85" Type="http://schemas.openxmlformats.org/officeDocument/2006/relationships/hyperlink" Target="http://www.cornil.com/abm/FP57-savePhotos2OneDrive.pdf" TargetMode="External"/><Relationship Id="rId150" Type="http://schemas.openxmlformats.org/officeDocument/2006/relationships/hyperlink" Target="https://www.youtube.com/watch?v=NCnu-NLNflQ" TargetMode="External"/><Relationship Id="rId192" Type="http://schemas.openxmlformats.org/officeDocument/2006/relationships/hyperlink" Target="http://www.youtube.com/watch?v=oItV2XZf5DI" TargetMode="External"/><Relationship Id="rId206" Type="http://schemas.openxmlformats.org/officeDocument/2006/relationships/hyperlink" Target="http://www.youtube.com/watch?v=KWA1LS7RnZg" TargetMode="External"/><Relationship Id="rId413" Type="http://schemas.openxmlformats.org/officeDocument/2006/relationships/hyperlink" Target="https://youtu.be/0Mbg4iJRAeI" TargetMode="External"/><Relationship Id="rId248" Type="http://schemas.openxmlformats.org/officeDocument/2006/relationships/hyperlink" Target="http://www.youtube.com/watch?v=jkocOqFcyI8" TargetMode="External"/><Relationship Id="rId455" Type="http://schemas.openxmlformats.org/officeDocument/2006/relationships/hyperlink" Target="https://www.cornil.com/abm/rampe158.pdf" TargetMode="External"/><Relationship Id="rId497" Type="http://schemas.openxmlformats.org/officeDocument/2006/relationships/hyperlink" Target="https://www.cornil.com/abm/FP164-espace-purgeable.pdf" TargetMode="External"/><Relationship Id="rId12" Type="http://schemas.openxmlformats.org/officeDocument/2006/relationships/hyperlink" Target="http://www.cornil.com/abm/rampe127.pdf" TargetMode="External"/><Relationship Id="rId108" Type="http://schemas.openxmlformats.org/officeDocument/2006/relationships/hyperlink" Target="http://www.cornil.com/abm/FP08-bootcamp.pdf" TargetMode="External"/><Relationship Id="rId315" Type="http://schemas.openxmlformats.org/officeDocument/2006/relationships/hyperlink" Target="https://www.youtube.com/watch?v=tXifFnHod8E" TargetMode="External"/><Relationship Id="rId357" Type="http://schemas.openxmlformats.org/officeDocument/2006/relationships/hyperlink" Target="http://www.cornil.com/abm/FP80-modelesWord365mac.pdf" TargetMode="External"/><Relationship Id="rId522" Type="http://schemas.openxmlformats.org/officeDocument/2006/relationships/hyperlink" Target="https://www.cornil.com/abm/FP181-Microsoft-contrat.pdf" TargetMode="External"/><Relationship Id="rId54" Type="http://schemas.openxmlformats.org/officeDocument/2006/relationships/hyperlink" Target="http://www.cornil.com/abm/rampe84.pdf" TargetMode="External"/><Relationship Id="rId96" Type="http://schemas.openxmlformats.org/officeDocument/2006/relationships/hyperlink" Target="http://www.cornil.com/abm/FP38-Safari%20Mac.pdf" TargetMode="External"/><Relationship Id="rId161" Type="http://schemas.openxmlformats.org/officeDocument/2006/relationships/hyperlink" Target="http://www.cornil.com/abm/rampe74.pdf" TargetMode="External"/><Relationship Id="rId217" Type="http://schemas.openxmlformats.org/officeDocument/2006/relationships/hyperlink" Target="http://www.youtube.com/watch?v=VadIAbwMftI" TargetMode="External"/><Relationship Id="rId399" Type="http://schemas.openxmlformats.org/officeDocument/2006/relationships/hyperlink" Target="http://www.cornil.com/abm/rampe41.pdf" TargetMode="External"/><Relationship Id="rId259" Type="http://schemas.openxmlformats.org/officeDocument/2006/relationships/hyperlink" Target="http://www.youtube.com/watch?v=4Qwt-GEVntg" TargetMode="External"/><Relationship Id="rId424" Type="http://schemas.openxmlformats.org/officeDocument/2006/relationships/hyperlink" Target="https://support.apple.com/fr-fr/HT201471" TargetMode="External"/><Relationship Id="rId466" Type="http://schemas.openxmlformats.org/officeDocument/2006/relationships/hyperlink" Target="https://www.cornil.com/abm/FP143-commande-universelle.pdf" TargetMode="External"/><Relationship Id="rId23" Type="http://schemas.openxmlformats.org/officeDocument/2006/relationships/hyperlink" Target="http://www.cornil.com/abm/rampe115.pdf" TargetMode="External"/><Relationship Id="rId119" Type="http://schemas.openxmlformats.org/officeDocument/2006/relationships/hyperlink" Target="https://www.youtube.com/watch?v=r08xgaoTm9o&amp;t=83s" TargetMode="External"/><Relationship Id="rId270" Type="http://schemas.openxmlformats.org/officeDocument/2006/relationships/hyperlink" Target="https://www.youtube.com/watch?v=QdFhSrsrx8I" TargetMode="External"/><Relationship Id="rId326" Type="http://schemas.openxmlformats.org/officeDocument/2006/relationships/hyperlink" Target="https://www.youtube.com/watch?v=nit0vHRgQOY&amp;t=3s" TargetMode="External"/><Relationship Id="rId533" Type="http://schemas.openxmlformats.org/officeDocument/2006/relationships/hyperlink" Target="https://www.youtube.com/watch?v=9-9uPQBJs4c" TargetMode="External"/><Relationship Id="rId65" Type="http://schemas.openxmlformats.org/officeDocument/2006/relationships/hyperlink" Target="http://www.cornil.com/abm/rampe70.pdf" TargetMode="External"/><Relationship Id="rId130" Type="http://schemas.openxmlformats.org/officeDocument/2006/relationships/hyperlink" Target="http://www.cornil.com/atelier-ios12/ios12-imovie-ipad-2c.pdf" TargetMode="External"/><Relationship Id="rId368" Type="http://schemas.openxmlformats.org/officeDocument/2006/relationships/hyperlink" Target="https://www.youtube.com/watch?v=otqsWhlsIt8&amp;t=198s" TargetMode="External"/><Relationship Id="rId172" Type="http://schemas.openxmlformats.org/officeDocument/2006/relationships/hyperlink" Target="http://www.youtube.com/watch?v=-REb3YhyTLc" TargetMode="External"/><Relationship Id="rId228" Type="http://schemas.openxmlformats.org/officeDocument/2006/relationships/hyperlink" Target="http://www.youtube.com/watch?v=GCkyoESJFtg" TargetMode="External"/><Relationship Id="rId435" Type="http://schemas.openxmlformats.org/officeDocument/2006/relationships/hyperlink" Target="https://www.cornil.com/abm/FP131-Trackpad-MBAM1.pdf" TargetMode="External"/><Relationship Id="rId477" Type="http://schemas.openxmlformats.org/officeDocument/2006/relationships/hyperlink" Target="https://www.cornil.com/abm/rampe168.pdf" TargetMode="External"/><Relationship Id="rId281" Type="http://schemas.openxmlformats.org/officeDocument/2006/relationships/hyperlink" Target="https://www.youtube.com/watch?v=B6CizK3O0n0" TargetMode="External"/><Relationship Id="rId337" Type="http://schemas.openxmlformats.org/officeDocument/2006/relationships/hyperlink" Target="https://www.youtube.com/watch?v=SjRlNF-Qa8w" TargetMode="External"/><Relationship Id="rId502" Type="http://schemas.openxmlformats.org/officeDocument/2006/relationships/hyperlink" Target="https://www.cornil.com/abm/rampe178.pdf" TargetMode="External"/><Relationship Id="rId34" Type="http://schemas.openxmlformats.org/officeDocument/2006/relationships/hyperlink" Target="http://www.cornil.com/abm/rampe104.pdf" TargetMode="External"/><Relationship Id="rId76" Type="http://schemas.openxmlformats.org/officeDocument/2006/relationships/hyperlink" Target="http://www.cornil.com/abm/FP60-ios11reglages.pdf" TargetMode="External"/><Relationship Id="rId141" Type="http://schemas.openxmlformats.org/officeDocument/2006/relationships/hyperlink" Target="http://www.cornil.com/ios12/" TargetMode="External"/><Relationship Id="rId379" Type="http://schemas.openxmlformats.org/officeDocument/2006/relationships/hyperlink" Target="http://www.cornil.com/abm/rampe15.pdf" TargetMode="External"/><Relationship Id="rId7" Type="http://schemas.openxmlformats.org/officeDocument/2006/relationships/hyperlink" Target="http://www.cornil.com/abm/rampe132.pdf" TargetMode="External"/><Relationship Id="rId183" Type="http://schemas.openxmlformats.org/officeDocument/2006/relationships/hyperlink" Target="http://www.youtube.com/watch?v=ChFk15ut_bQ" TargetMode="External"/><Relationship Id="rId239" Type="http://schemas.openxmlformats.org/officeDocument/2006/relationships/hyperlink" Target="https://www.youtube.com/watch?v=4HKdZFcB6Z8" TargetMode="External"/><Relationship Id="rId390" Type="http://schemas.openxmlformats.org/officeDocument/2006/relationships/hyperlink" Target="http://www.cornil.com/abm/rampe31.pdf" TargetMode="External"/><Relationship Id="rId404" Type="http://schemas.openxmlformats.org/officeDocument/2006/relationships/hyperlink" Target="https://www.youtube.com/watch?v=STWB-hO-1fg&amp;t=22s" TargetMode="External"/><Relationship Id="rId446" Type="http://schemas.openxmlformats.org/officeDocument/2006/relationships/hyperlink" Target="https://www.cornil.com/abm/FP114-TextEdit.pdf" TargetMode="External"/><Relationship Id="rId250" Type="http://schemas.openxmlformats.org/officeDocument/2006/relationships/hyperlink" Target="http://www.youtube.com/watch?v=HeWw_QPFcQA" TargetMode="External"/><Relationship Id="rId292" Type="http://schemas.openxmlformats.org/officeDocument/2006/relationships/hyperlink" Target="https://www.youtube.com/watch?v=-406WFXIM-0&amp;t=15s" TargetMode="External"/><Relationship Id="rId306" Type="http://schemas.openxmlformats.org/officeDocument/2006/relationships/hyperlink" Target="https://www.youtube.com/watch?v=zxg-x5IKzl0" TargetMode="External"/><Relationship Id="rId488" Type="http://schemas.openxmlformats.org/officeDocument/2006/relationships/hyperlink" Target="https://www.cornil.com/abm/FP148-icloud.pdf" TargetMode="External"/><Relationship Id="rId45" Type="http://schemas.openxmlformats.org/officeDocument/2006/relationships/hyperlink" Target="http://www.cornil.com/abm/rampe93.pdf" TargetMode="External"/><Relationship Id="rId87" Type="http://schemas.openxmlformats.org/officeDocument/2006/relationships/hyperlink" Target="http://www.cornil.com/abm/FP52-collaboration-suivi-pages.pdf" TargetMode="External"/><Relationship Id="rId110" Type="http://schemas.openxmlformats.org/officeDocument/2006/relationships/hyperlink" Target="http://www.cornil.com/atelier-ios12/ios12-news1.pdf" TargetMode="External"/><Relationship Id="rId348" Type="http://schemas.openxmlformats.org/officeDocument/2006/relationships/hyperlink" Target="https://books.apple.com/us/book/a-la-d&#233;couverte-de-powerpoint-pour-ipad/id1475093723" TargetMode="External"/><Relationship Id="rId513" Type="http://schemas.openxmlformats.org/officeDocument/2006/relationships/hyperlink" Target="https://www.cornil.com/abm/FP170-OpenCorelegacypatcher2.pdf" TargetMode="External"/><Relationship Id="rId152" Type="http://schemas.openxmlformats.org/officeDocument/2006/relationships/hyperlink" Target="https://www.youtube.com/watch?v=BY4XRyT5GRA" TargetMode="External"/><Relationship Id="rId194" Type="http://schemas.openxmlformats.org/officeDocument/2006/relationships/hyperlink" Target="http://www.youtube.com/watch?v=PeY-hwYEGCo" TargetMode="External"/><Relationship Id="rId208" Type="http://schemas.openxmlformats.org/officeDocument/2006/relationships/hyperlink" Target="http://www.youtube.com/watch?v=LcuotpMTBwI" TargetMode="External"/><Relationship Id="rId415" Type="http://schemas.openxmlformats.org/officeDocument/2006/relationships/hyperlink" Target="https://youtu.be/K8yD5190T1Y" TargetMode="External"/><Relationship Id="rId457" Type="http://schemas.openxmlformats.org/officeDocument/2006/relationships/hyperlink" Target="https://www.cornil.com/abm/FP139-formatages.pdf" TargetMode="External"/><Relationship Id="rId261" Type="http://schemas.openxmlformats.org/officeDocument/2006/relationships/hyperlink" Target="http://www.youtube.com/watch?v=0vMzO-B4aB8" TargetMode="External"/><Relationship Id="rId499" Type="http://schemas.openxmlformats.org/officeDocument/2006/relationships/hyperlink" Target="https://www.cornil.com/abm/rampe174.pdf" TargetMode="External"/><Relationship Id="rId14" Type="http://schemas.openxmlformats.org/officeDocument/2006/relationships/hyperlink" Target="http://www.cornil.com/abm/rampe125.pdf" TargetMode="External"/><Relationship Id="rId56" Type="http://schemas.openxmlformats.org/officeDocument/2006/relationships/hyperlink" Target="http://www.cornil.com/abm/rampe82.pdf" TargetMode="External"/><Relationship Id="rId317" Type="http://schemas.openxmlformats.org/officeDocument/2006/relationships/hyperlink" Target="https://www.youtube.com/watch?v=hDvOHGKOWoU" TargetMode="External"/><Relationship Id="rId359" Type="http://schemas.openxmlformats.org/officeDocument/2006/relationships/hyperlink" Target="http://www.cornil.com/abm/FP74-partage-office365.pdf" TargetMode="External"/><Relationship Id="rId524" Type="http://schemas.openxmlformats.org/officeDocument/2006/relationships/hyperlink" Target="https://www.cornil.com/abm/FP193-Mail-Sonoma.pdf" TargetMode="External"/><Relationship Id="rId98" Type="http://schemas.openxmlformats.org/officeDocument/2006/relationships/hyperlink" Target="http://www.cornil.com/abm/FP35-teamviewer.pdf" TargetMode="External"/><Relationship Id="rId121" Type="http://schemas.openxmlformats.org/officeDocument/2006/relationships/hyperlink" Target="https://www.youtube.com/watch?v=zln9rX18T9Q" TargetMode="External"/><Relationship Id="rId163" Type="http://schemas.openxmlformats.org/officeDocument/2006/relationships/hyperlink" Target="http://www.cornil.com/abm/rampe107.pdf" TargetMode="External"/><Relationship Id="rId219" Type="http://schemas.openxmlformats.org/officeDocument/2006/relationships/hyperlink" Target="http://www.youtube.com/watch?v=420HIpvw3_U" TargetMode="External"/><Relationship Id="rId370" Type="http://schemas.openxmlformats.org/officeDocument/2006/relationships/hyperlink" Target="https://www.youtube.com/watch?v=N567b4hkLZI" TargetMode="External"/><Relationship Id="rId426" Type="http://schemas.openxmlformats.org/officeDocument/2006/relationships/hyperlink" Target="https://support.apple.com/fr-fr/HT211238" TargetMode="External"/><Relationship Id="rId230" Type="http://schemas.openxmlformats.org/officeDocument/2006/relationships/hyperlink" Target="http://www.youtube.com/watch?v=T5F2LFc3k8k" TargetMode="External"/><Relationship Id="rId468" Type="http://schemas.openxmlformats.org/officeDocument/2006/relationships/hyperlink" Target="https://www.cornil.com/abm/FP145-iMovie%20magique.pdf" TargetMode="External"/><Relationship Id="rId25" Type="http://schemas.openxmlformats.org/officeDocument/2006/relationships/hyperlink" Target="http://www.cornil.com/abm/rampe113.pdf" TargetMode="External"/><Relationship Id="rId67" Type="http://schemas.openxmlformats.org/officeDocument/2006/relationships/hyperlink" Target="http://www.cornil.com/abm/rampe47.pdf" TargetMode="External"/><Relationship Id="rId272" Type="http://schemas.openxmlformats.org/officeDocument/2006/relationships/hyperlink" Target="https://www.youtube.com/watch?v=VLW8m952FM8" TargetMode="External"/><Relationship Id="rId328" Type="http://schemas.openxmlformats.org/officeDocument/2006/relationships/hyperlink" Target="https://www.youtube.com/watch?v=VLW8m952FM8&amp;t=2s" TargetMode="External"/><Relationship Id="rId535" Type="http://schemas.openxmlformats.org/officeDocument/2006/relationships/hyperlink" Target="https://www.youtube.com/watch?v=Fl87jeZidbY" TargetMode="External"/><Relationship Id="rId132" Type="http://schemas.openxmlformats.org/officeDocument/2006/relationships/hyperlink" Target="http://www.cornil.com/atelier-ios12/ios12-imovie-ipad-4.pdf" TargetMode="External"/><Relationship Id="rId174" Type="http://schemas.openxmlformats.org/officeDocument/2006/relationships/hyperlink" Target="http://www.youtube.com/watch?v=dxhL8lwGs8c" TargetMode="External"/><Relationship Id="rId381" Type="http://schemas.openxmlformats.org/officeDocument/2006/relationships/hyperlink" Target="http://www.cornil.com/abm/rampe18.pdf" TargetMode="External"/><Relationship Id="rId241" Type="http://schemas.openxmlformats.org/officeDocument/2006/relationships/hyperlink" Target="http://www.youtube.com/watch?v=XzU4Cf7R5Vc" TargetMode="External"/><Relationship Id="rId437" Type="http://schemas.openxmlformats.org/officeDocument/2006/relationships/hyperlink" Target="https://www.cornil.com/abm/FP129-imac-M1.pdf" TargetMode="External"/><Relationship Id="rId479" Type="http://schemas.openxmlformats.org/officeDocument/2006/relationships/hyperlink" Target="https://www.cornil.com/abm/rampe170.pdf" TargetMode="External"/><Relationship Id="rId36" Type="http://schemas.openxmlformats.org/officeDocument/2006/relationships/hyperlink" Target="http://www.cornil.com/abm/rampe102.pdf" TargetMode="External"/><Relationship Id="rId283" Type="http://schemas.openxmlformats.org/officeDocument/2006/relationships/hyperlink" Target="https://www.youtube.com/watch?v=2JqY8us5JQs" TargetMode="External"/><Relationship Id="rId339" Type="http://schemas.openxmlformats.org/officeDocument/2006/relationships/hyperlink" Target="https://www.youtube.com/watch?v=F5lOuM_MYmY" TargetMode="External"/><Relationship Id="rId490" Type="http://schemas.openxmlformats.org/officeDocument/2006/relationships/hyperlink" Target="https://www.cornil.com/abm/FP151-parallels-migrer-licence.pdf" TargetMode="External"/><Relationship Id="rId504" Type="http://schemas.openxmlformats.org/officeDocument/2006/relationships/hyperlink" Target="https://www.cornil.com/abm/rampe180.pdf" TargetMode="External"/><Relationship Id="rId78" Type="http://schemas.openxmlformats.org/officeDocument/2006/relationships/hyperlink" Target="http://www.cornil.com/abm/FP54-facebook-ipad.pdf" TargetMode="External"/><Relationship Id="rId101" Type="http://schemas.openxmlformats.org/officeDocument/2006/relationships/hyperlink" Target="http://www.cornil.com/abm/FP19-youtubemp4.pdf" TargetMode="External"/><Relationship Id="rId143" Type="http://schemas.openxmlformats.org/officeDocument/2006/relationships/hyperlink" Target="http://www.cornil.com/atelier-ios12/ios12-imovie-iphone-1.pdf" TargetMode="External"/><Relationship Id="rId185" Type="http://schemas.openxmlformats.org/officeDocument/2006/relationships/hyperlink" Target="http://www.youtube.com/watch?v=1WzYfjHSy4Y" TargetMode="External"/><Relationship Id="rId350" Type="http://schemas.openxmlformats.org/officeDocument/2006/relationships/hyperlink" Target="https://www.youtube.com/watch?v=xmugLbvGxwg&amp;t=65s" TargetMode="External"/><Relationship Id="rId406" Type="http://schemas.openxmlformats.org/officeDocument/2006/relationships/hyperlink" Target="https://www.youtube.com/watch?v=6M3VwdXX5hQ&amp;t=182s" TargetMode="External"/><Relationship Id="rId9" Type="http://schemas.openxmlformats.org/officeDocument/2006/relationships/hyperlink" Target="http://www.cornil.com/abm/rampe130.pdf" TargetMode="External"/><Relationship Id="rId210" Type="http://schemas.openxmlformats.org/officeDocument/2006/relationships/hyperlink" Target="http://www.youtube.com/watch?v=cZmaqA2f94E" TargetMode="External"/><Relationship Id="rId392" Type="http://schemas.openxmlformats.org/officeDocument/2006/relationships/hyperlink" Target="http://www.cornil.com/abm/rampe33.pdf" TargetMode="External"/><Relationship Id="rId448" Type="http://schemas.openxmlformats.org/officeDocument/2006/relationships/hyperlink" Target="https://www.cornil.com/abm/FP109-Mesures.pdf" TargetMode="External"/><Relationship Id="rId252" Type="http://schemas.openxmlformats.org/officeDocument/2006/relationships/hyperlink" Target="http://www.youtube.com/watch?v=fodxt4PanBc" TargetMode="External"/><Relationship Id="rId294" Type="http://schemas.openxmlformats.org/officeDocument/2006/relationships/hyperlink" Target="https://www.youtube.com/watch?v=A8Q1xIr23V0" TargetMode="External"/><Relationship Id="rId308" Type="http://schemas.openxmlformats.org/officeDocument/2006/relationships/hyperlink" Target="https://www.youtube.com/watch?v=b9JVBNvzRX4" TargetMode="External"/><Relationship Id="rId515" Type="http://schemas.openxmlformats.org/officeDocument/2006/relationships/hyperlink" Target="https://www.cornil.com/abm/FP173-trackpad.pdf" TargetMode="External"/><Relationship Id="rId47" Type="http://schemas.openxmlformats.org/officeDocument/2006/relationships/hyperlink" Target="http://www.cornil.com/abm/rampe91.pdf" TargetMode="External"/><Relationship Id="rId89" Type="http://schemas.openxmlformats.org/officeDocument/2006/relationships/hyperlink" Target="http://www.cornil.com/abm/FP50-facebook.pdf" TargetMode="External"/><Relationship Id="rId112" Type="http://schemas.openxmlformats.org/officeDocument/2006/relationships/hyperlink" Target="https://www.youtube.com/watch?v=MrjxI8fuVqM" TargetMode="External"/><Relationship Id="rId154" Type="http://schemas.openxmlformats.org/officeDocument/2006/relationships/hyperlink" Target="https://www.youtube.com/watch?v=ppGN2HH7X1o" TargetMode="External"/><Relationship Id="rId361" Type="http://schemas.openxmlformats.org/officeDocument/2006/relationships/hyperlink" Target="http://www.cornil.com/abm/FP77-iPadOS13-nouv.pdf" TargetMode="External"/><Relationship Id="rId196" Type="http://schemas.openxmlformats.org/officeDocument/2006/relationships/hyperlink" Target="http://www.youtube.com/watch?v=-i3O0D8veN0" TargetMode="External"/><Relationship Id="rId417" Type="http://schemas.openxmlformats.org/officeDocument/2006/relationships/hyperlink" Target="https://www.youtube.com/watch?v=F5iuwgRUd0A" TargetMode="External"/><Relationship Id="rId459" Type="http://schemas.openxmlformats.org/officeDocument/2006/relationships/hyperlink" Target="https://www.cornil.com/abm/Pixelmator-iPad-aide.pdf" TargetMode="External"/><Relationship Id="rId16" Type="http://schemas.openxmlformats.org/officeDocument/2006/relationships/hyperlink" Target="http://www.cornil.com/abm/rampe123.pdf" TargetMode="External"/><Relationship Id="rId221" Type="http://schemas.openxmlformats.org/officeDocument/2006/relationships/hyperlink" Target="http://www.youtube.com/watch?v=5JG3L-85fWY" TargetMode="External"/><Relationship Id="rId263" Type="http://schemas.openxmlformats.org/officeDocument/2006/relationships/hyperlink" Target="https://www.youtube.com/watch?v=GNLiyIXJVio" TargetMode="External"/><Relationship Id="rId319" Type="http://schemas.openxmlformats.org/officeDocument/2006/relationships/hyperlink" Target="https://www.cornil.com/abm/FP127-airdrop.pdf" TargetMode="External"/><Relationship Id="rId470" Type="http://schemas.openxmlformats.org/officeDocument/2006/relationships/hyperlink" Target="https://www.cornil.com/abm/FP147-Photos-monflux.pdf" TargetMode="External"/><Relationship Id="rId526" Type="http://schemas.openxmlformats.org/officeDocument/2006/relationships/hyperlink" Target="https://www.youtube.com/watch?v=bF1kuND7X5Y" TargetMode="External"/><Relationship Id="rId58" Type="http://schemas.openxmlformats.org/officeDocument/2006/relationships/hyperlink" Target="http://www.cornil.com/abm/rampe80.pdf" TargetMode="External"/><Relationship Id="rId123" Type="http://schemas.openxmlformats.org/officeDocument/2006/relationships/hyperlink" Target="http://www.cornil.com/atelier-ios12/Save-iPad-iTunes-s.mp4" TargetMode="External"/><Relationship Id="rId330" Type="http://schemas.openxmlformats.org/officeDocument/2006/relationships/hyperlink" Target="https://www.youtube.com/watch?v=yAS9-0GdIHU" TargetMode="External"/><Relationship Id="rId165" Type="http://schemas.openxmlformats.org/officeDocument/2006/relationships/hyperlink" Target="http://youtu.be/LWIwo_0PV8I" TargetMode="External"/><Relationship Id="rId372" Type="http://schemas.openxmlformats.org/officeDocument/2006/relationships/hyperlink" Target="http://www.cornil.com/abm/rampe01.pdf" TargetMode="External"/><Relationship Id="rId428" Type="http://schemas.openxmlformats.org/officeDocument/2006/relationships/hyperlink" Target="https://support.apple.com/fr-fr/HT201736" TargetMode="External"/><Relationship Id="rId232" Type="http://schemas.openxmlformats.org/officeDocument/2006/relationships/hyperlink" Target="http://www.youtube.com/watch?v=Xo_TJ_VQ4so" TargetMode="External"/><Relationship Id="rId274" Type="http://schemas.openxmlformats.org/officeDocument/2006/relationships/hyperlink" Target="https://www.youtube.com/watch?v=JjVeEyzL6W0" TargetMode="External"/><Relationship Id="rId481" Type="http://schemas.openxmlformats.org/officeDocument/2006/relationships/hyperlink" Target="https://www.youtube.com/watch?v=iX9XLTmsv-g&amp;t=109s" TargetMode="External"/><Relationship Id="rId27" Type="http://schemas.openxmlformats.org/officeDocument/2006/relationships/hyperlink" Target="http://www.cornil.com/abm/rampe111.pdf" TargetMode="External"/><Relationship Id="rId69" Type="http://schemas.openxmlformats.org/officeDocument/2006/relationships/hyperlink" Target="http://www.cornil.com/abm/rampe44.pdf" TargetMode="External"/><Relationship Id="rId134" Type="http://schemas.openxmlformats.org/officeDocument/2006/relationships/hyperlink" Target="http://www.cornil.com/atelier-ios12/ios12-onedrive-ipad.pdf" TargetMode="External"/><Relationship Id="rId537" Type="http://schemas.openxmlformats.org/officeDocument/2006/relationships/table" Target="../tables/table1.xml"/><Relationship Id="rId80" Type="http://schemas.openxmlformats.org/officeDocument/2006/relationships/hyperlink" Target="http://www.cornil.com/abm/FP44-translator-ipad.pdf" TargetMode="External"/><Relationship Id="rId176" Type="http://schemas.openxmlformats.org/officeDocument/2006/relationships/hyperlink" Target="http://www.youtube.com/watch?v=GGXhKMsVS6c" TargetMode="External"/><Relationship Id="rId341" Type="http://schemas.openxmlformats.org/officeDocument/2006/relationships/hyperlink" Target="http://www.cornil.com/abm/rampe143.pdf" TargetMode="External"/><Relationship Id="rId383" Type="http://schemas.openxmlformats.org/officeDocument/2006/relationships/hyperlink" Target="http://www.cornil.com/abm/rampe20.pdf" TargetMode="External"/><Relationship Id="rId439" Type="http://schemas.openxmlformats.org/officeDocument/2006/relationships/hyperlink" Target="https://www.cornil.com/abm/FP126a-save-iphone.pdf" TargetMode="External"/><Relationship Id="rId201" Type="http://schemas.openxmlformats.org/officeDocument/2006/relationships/hyperlink" Target="http://www.youtube.com/watch?v=ugZvE4Mwy9Y" TargetMode="External"/><Relationship Id="rId243" Type="http://schemas.openxmlformats.org/officeDocument/2006/relationships/hyperlink" Target="http://www.youtube.com/watch?v=wOEQwPoH-q0" TargetMode="External"/><Relationship Id="rId285" Type="http://schemas.openxmlformats.org/officeDocument/2006/relationships/hyperlink" Target="https://www.youtube.com/watch?v=6TjL6oAufNQ" TargetMode="External"/><Relationship Id="rId450" Type="http://schemas.openxmlformats.org/officeDocument/2006/relationships/hyperlink" Target="https://www.cornil.com/abm/FP104-Teams-simplif.pdf" TargetMode="External"/><Relationship Id="rId506" Type="http://schemas.openxmlformats.org/officeDocument/2006/relationships/hyperlink" Target="https://www.cornil.com/abm/rampe183.pdf" TargetMode="External"/><Relationship Id="rId38" Type="http://schemas.openxmlformats.org/officeDocument/2006/relationships/hyperlink" Target="http://www.cornil.com/abm/rampe100.pdf" TargetMode="External"/><Relationship Id="rId103" Type="http://schemas.openxmlformats.org/officeDocument/2006/relationships/hyperlink" Target="http://www.cornil.com/abm/FP13-captureiPadsurMac.pdf" TargetMode="External"/><Relationship Id="rId310" Type="http://schemas.openxmlformats.org/officeDocument/2006/relationships/hyperlink" Target="https://www.youtube.com/watch?v=w9OU_q-Z7qY" TargetMode="External"/><Relationship Id="rId492" Type="http://schemas.openxmlformats.org/officeDocument/2006/relationships/hyperlink" Target="https://www.cornil.com/abm/FP157-macbook-ferm%e9.pdf" TargetMode="External"/><Relationship Id="rId91" Type="http://schemas.openxmlformats.org/officeDocument/2006/relationships/hyperlink" Target="http://www.cornil.com/abm/FP48-formatage.pdf" TargetMode="External"/><Relationship Id="rId145" Type="http://schemas.openxmlformats.org/officeDocument/2006/relationships/hyperlink" Target="http://www.cornil.com/atelier-ios12/ios12-safari-iphone.pdf" TargetMode="External"/><Relationship Id="rId187" Type="http://schemas.openxmlformats.org/officeDocument/2006/relationships/hyperlink" Target="http://www.youtube.com/watch?v=tmzQlknBBoM" TargetMode="External"/><Relationship Id="rId352" Type="http://schemas.openxmlformats.org/officeDocument/2006/relationships/hyperlink" Target="http://www.cornil.com/abm/rampe118.pdf" TargetMode="External"/><Relationship Id="rId394" Type="http://schemas.openxmlformats.org/officeDocument/2006/relationships/hyperlink" Target="http://www.cornil.com/abm/rampe36.pdf" TargetMode="External"/><Relationship Id="rId408" Type="http://schemas.openxmlformats.org/officeDocument/2006/relationships/hyperlink" Target="https://www.youtube.com/watch?v=ZsWB5Y4DDLY&amp;t=14s" TargetMode="External"/><Relationship Id="rId212" Type="http://schemas.openxmlformats.org/officeDocument/2006/relationships/hyperlink" Target="http://www.youtube.com/watch?v=skpL851xnaM" TargetMode="External"/><Relationship Id="rId254" Type="http://schemas.openxmlformats.org/officeDocument/2006/relationships/hyperlink" Target="http://www.youtube.com/watch?v=j0KYhuUannQ" TargetMode="External"/><Relationship Id="rId49" Type="http://schemas.openxmlformats.org/officeDocument/2006/relationships/hyperlink" Target="http://www.cornil.com/abm/rampe89.pdf" TargetMode="External"/><Relationship Id="rId114" Type="http://schemas.openxmlformats.org/officeDocument/2006/relationships/hyperlink" Target="http://www.cornil.com/atelier-ios12/ios12-gestes.pdf" TargetMode="External"/><Relationship Id="rId296" Type="http://schemas.openxmlformats.org/officeDocument/2006/relationships/hyperlink" Target="https://www.youtube.com/watch?v=XUO2KUj8FBc" TargetMode="External"/><Relationship Id="rId461" Type="http://schemas.openxmlformats.org/officeDocument/2006/relationships/hyperlink" Target="https://www.cornil.com/abm/FP135-app-appareilphotos-ipad.pdf" TargetMode="External"/><Relationship Id="rId517" Type="http://schemas.openxmlformats.org/officeDocument/2006/relationships/hyperlink" Target="https://www.cornil.com/abm/rampe188.pdf" TargetMode="External"/><Relationship Id="rId60" Type="http://schemas.openxmlformats.org/officeDocument/2006/relationships/hyperlink" Target="http://www.cornil.com/abm/rampe77.pdf" TargetMode="External"/><Relationship Id="rId156" Type="http://schemas.openxmlformats.org/officeDocument/2006/relationships/hyperlink" Target="https://www.youtube.com/watch?v=p2qwEOn8n7g" TargetMode="External"/><Relationship Id="rId198" Type="http://schemas.openxmlformats.org/officeDocument/2006/relationships/hyperlink" Target="http://www.youtube.com/watch?v=VzOPNlYpGXk" TargetMode="External"/><Relationship Id="rId321" Type="http://schemas.openxmlformats.org/officeDocument/2006/relationships/hyperlink" Target="https://www.youtube.com/watch?v=obK3Fnril1Q" TargetMode="External"/><Relationship Id="rId363" Type="http://schemas.openxmlformats.org/officeDocument/2006/relationships/hyperlink" Target="http://www.cornil.com/abm/FP71-Fonctions%20Excel-english-french.pdf" TargetMode="External"/><Relationship Id="rId419" Type="http://schemas.openxmlformats.org/officeDocument/2006/relationships/hyperlink" Target="https://youtu.be/60gSqQATM8k" TargetMode="External"/><Relationship Id="rId223" Type="http://schemas.openxmlformats.org/officeDocument/2006/relationships/hyperlink" Target="http://www.youtube.com/watch?v=hLZjxnQVFqs" TargetMode="External"/><Relationship Id="rId430" Type="http://schemas.openxmlformats.org/officeDocument/2006/relationships/hyperlink" Target="https://www.cornil.com/abm/FP112-BigSur-guide.pdf" TargetMode="External"/><Relationship Id="rId18" Type="http://schemas.openxmlformats.org/officeDocument/2006/relationships/hyperlink" Target="http://www.cornil.com/abm/rampe121.pdf" TargetMode="External"/><Relationship Id="rId265" Type="http://schemas.openxmlformats.org/officeDocument/2006/relationships/hyperlink" Target="https://www.youtube.com/watch?v=zlQ0e7q4H00" TargetMode="External"/><Relationship Id="rId472" Type="http://schemas.openxmlformats.org/officeDocument/2006/relationships/hyperlink" Target="https://youtu.be/6qVoC5Zh5uk" TargetMode="External"/><Relationship Id="rId528" Type="http://schemas.openxmlformats.org/officeDocument/2006/relationships/hyperlink" Target="https://www.youtube.com/watch?v=QtxnlTthNV0" TargetMode="External"/><Relationship Id="rId125" Type="http://schemas.openxmlformats.org/officeDocument/2006/relationships/hyperlink" Target="http://www.cornil.com/atelier-ios12/ios12-Photos-iPad1.pdf" TargetMode="External"/><Relationship Id="rId167" Type="http://schemas.openxmlformats.org/officeDocument/2006/relationships/hyperlink" Target="http://www.youtube.com/watch?v=iUkkY8j4Yxs" TargetMode="External"/><Relationship Id="rId332" Type="http://schemas.openxmlformats.org/officeDocument/2006/relationships/hyperlink" Target="https://www.youtube.com/watch?v=aWWAy3YHiAQ" TargetMode="External"/><Relationship Id="rId374" Type="http://schemas.openxmlformats.org/officeDocument/2006/relationships/hyperlink" Target="http://www.cornil.com/abm/rampe09.pdf" TargetMode="External"/><Relationship Id="rId71" Type="http://schemas.openxmlformats.org/officeDocument/2006/relationships/hyperlink" Target="http://www.cornil.com/abm/FP67-partage-lienOneDrive.pdf" TargetMode="External"/><Relationship Id="rId234" Type="http://schemas.openxmlformats.org/officeDocument/2006/relationships/hyperlink" Target="http://www.youtube.com/watch?v=8hv1hX2w-sM" TargetMode="External"/><Relationship Id="rId2" Type="http://schemas.openxmlformats.org/officeDocument/2006/relationships/hyperlink" Target="http://www.cornil.com/abm/rampe138.pdf" TargetMode="External"/><Relationship Id="rId29" Type="http://schemas.openxmlformats.org/officeDocument/2006/relationships/hyperlink" Target="http://www.cornil.com/abm/rampe109.pdf" TargetMode="External"/><Relationship Id="rId276" Type="http://schemas.openxmlformats.org/officeDocument/2006/relationships/hyperlink" Target="https://www.youtube.com/watch?v=W32_Ug2rd1s" TargetMode="External"/><Relationship Id="rId441" Type="http://schemas.openxmlformats.org/officeDocument/2006/relationships/hyperlink" Target="https://www.cornil.com/abm/FP122-restaurer-mac.pdf" TargetMode="External"/><Relationship Id="rId483" Type="http://schemas.openxmlformats.org/officeDocument/2006/relationships/hyperlink" Target="https://www.youtube.com/watch?v=dMXPOlVCgL8&amp;t=74s" TargetMode="External"/><Relationship Id="rId40" Type="http://schemas.openxmlformats.org/officeDocument/2006/relationships/hyperlink" Target="http://www.cornil.com/abm/rampe98.pdf" TargetMode="External"/><Relationship Id="rId136" Type="http://schemas.openxmlformats.org/officeDocument/2006/relationships/hyperlink" Target="http://www.cornil.com/atelier-ios12/ios12-livres-ipad2.pdf" TargetMode="External"/><Relationship Id="rId178" Type="http://schemas.openxmlformats.org/officeDocument/2006/relationships/hyperlink" Target="http://www.youtube.com/watch?v=W8wIjZmkUhA" TargetMode="External"/><Relationship Id="rId301" Type="http://schemas.openxmlformats.org/officeDocument/2006/relationships/hyperlink" Target="https://www.youtube.com/watch?v=3DXok6xzfUE" TargetMode="External"/><Relationship Id="rId343" Type="http://schemas.openxmlformats.org/officeDocument/2006/relationships/hyperlink" Target="http://www.cornil.com/teamviewer/Bienvenue.html" TargetMode="External"/><Relationship Id="rId82" Type="http://schemas.openxmlformats.org/officeDocument/2006/relationships/hyperlink" Target="http://www.cornil.com/abm/FP66-statuts%20bibliotheque%20musicale.pdf" TargetMode="External"/><Relationship Id="rId203" Type="http://schemas.openxmlformats.org/officeDocument/2006/relationships/hyperlink" Target="http://www.youtube.com/watch?v=80N3QANteCg" TargetMode="External"/><Relationship Id="rId385" Type="http://schemas.openxmlformats.org/officeDocument/2006/relationships/hyperlink" Target="http://www.cornil.com/abm/rampe23.pdf" TargetMode="External"/><Relationship Id="rId245" Type="http://schemas.openxmlformats.org/officeDocument/2006/relationships/hyperlink" Target="http://www.youtube.com/watch?v=lAIUzNFTiCU" TargetMode="External"/><Relationship Id="rId287" Type="http://schemas.openxmlformats.org/officeDocument/2006/relationships/hyperlink" Target="https://www.youtube.com/watch?v=oDleuXVaB9w" TargetMode="External"/><Relationship Id="rId410" Type="http://schemas.openxmlformats.org/officeDocument/2006/relationships/hyperlink" Target="https://youtu.be/26PyOzJCZ4Q" TargetMode="External"/><Relationship Id="rId452" Type="http://schemas.openxmlformats.org/officeDocument/2006/relationships/hyperlink" Target="https://www.cornil.com/abm/rampe162.pdf" TargetMode="External"/><Relationship Id="rId494" Type="http://schemas.openxmlformats.org/officeDocument/2006/relationships/hyperlink" Target="https://www.cornil.com/abm/FP161-macos-sur-mac-incompatible.pdf" TargetMode="External"/><Relationship Id="rId508" Type="http://schemas.openxmlformats.org/officeDocument/2006/relationships/hyperlink" Target="https://www.cornil.com/abm/rampe185.pdf" TargetMode="External"/><Relationship Id="rId105" Type="http://schemas.openxmlformats.org/officeDocument/2006/relationships/hyperlink" Target="http://www.cornil.com/abm/FP09-restauration-Time-Machine.pdf" TargetMode="External"/><Relationship Id="rId147" Type="http://schemas.openxmlformats.org/officeDocument/2006/relationships/hyperlink" Target="https://www.youtube.com/watch?v=qjgylKqyqN0" TargetMode="External"/><Relationship Id="rId312" Type="http://schemas.openxmlformats.org/officeDocument/2006/relationships/hyperlink" Target="https://www.youtube.com/watch?v=oGyCzaAQD7E" TargetMode="External"/><Relationship Id="rId354" Type="http://schemas.openxmlformats.org/officeDocument/2006/relationships/hyperlink" Target="https://www.youtube.com/watch?v=HcomzpetdkM&amp;t=34s" TargetMode="External"/><Relationship Id="rId51" Type="http://schemas.openxmlformats.org/officeDocument/2006/relationships/hyperlink" Target="http://www.cornil.com/abm/rampe87.pdf" TargetMode="External"/><Relationship Id="rId93" Type="http://schemas.openxmlformats.org/officeDocument/2006/relationships/hyperlink" Target="http://www.cornil.com/abm/FP41-formules%20de%20politesse.pdf" TargetMode="External"/><Relationship Id="rId189" Type="http://schemas.openxmlformats.org/officeDocument/2006/relationships/hyperlink" Target="http://www.youtube.com/watch?v=RbOGQffCLOs" TargetMode="External"/><Relationship Id="rId396" Type="http://schemas.openxmlformats.org/officeDocument/2006/relationships/hyperlink" Target="http://www.cornil.com/abm/rampe38.pdf" TargetMode="External"/><Relationship Id="rId214" Type="http://schemas.openxmlformats.org/officeDocument/2006/relationships/hyperlink" Target="http://www.youtube.com/watch?v=QiXJ9dcSFOg" TargetMode="External"/><Relationship Id="rId256" Type="http://schemas.openxmlformats.org/officeDocument/2006/relationships/hyperlink" Target="http://www.youtube.com/watch?v=t7C7xj6Moew" TargetMode="External"/><Relationship Id="rId298" Type="http://schemas.openxmlformats.org/officeDocument/2006/relationships/hyperlink" Target="https://www.youtube.com/watch?v=ZR0NDiWrUYo" TargetMode="External"/><Relationship Id="rId421" Type="http://schemas.openxmlformats.org/officeDocument/2006/relationships/hyperlink" Target="https://youtu.be/Tuyp8I__O7w" TargetMode="External"/><Relationship Id="rId463" Type="http://schemas.openxmlformats.org/officeDocument/2006/relationships/hyperlink" Target="https://www.cornil.com/abm/FP131-Trackpad-MBAM1.pdf" TargetMode="External"/><Relationship Id="rId519" Type="http://schemas.openxmlformats.org/officeDocument/2006/relationships/hyperlink" Target="https://www.cornil.com/abm/rampe186.pdf" TargetMode="External"/><Relationship Id="rId116" Type="http://schemas.openxmlformats.org/officeDocument/2006/relationships/hyperlink" Target="http://www.cornil.com/atelier-ios12/ios12-base2.pdf" TargetMode="External"/><Relationship Id="rId158" Type="http://schemas.openxmlformats.org/officeDocument/2006/relationships/hyperlink" Target="https://www.youtube.com/watch?v=AvX2CQexw3I" TargetMode="External"/><Relationship Id="rId323" Type="http://schemas.openxmlformats.org/officeDocument/2006/relationships/hyperlink" Target="https://www.youtube.com/watch?v=kQtXnVL7MOs" TargetMode="External"/><Relationship Id="rId530" Type="http://schemas.openxmlformats.org/officeDocument/2006/relationships/hyperlink" Target="https://www.youtube.com/watch?v=OxdVEYHvnZI" TargetMode="External"/><Relationship Id="rId20" Type="http://schemas.openxmlformats.org/officeDocument/2006/relationships/hyperlink" Target="http://www.cornil.com/abm/rampe119.pdf" TargetMode="External"/><Relationship Id="rId62" Type="http://schemas.openxmlformats.org/officeDocument/2006/relationships/hyperlink" Target="http://www.cornil.com/abm/rampe73.pdf" TargetMode="External"/><Relationship Id="rId365" Type="http://schemas.openxmlformats.org/officeDocument/2006/relationships/hyperlink" Target="https://www.youtube.com/watch?v=E8UPLLPYWSw" TargetMode="External"/><Relationship Id="rId225" Type="http://schemas.openxmlformats.org/officeDocument/2006/relationships/hyperlink" Target="https://www.youtube.com/watch?v=pbhOqOI37E0" TargetMode="External"/><Relationship Id="rId267" Type="http://schemas.openxmlformats.org/officeDocument/2006/relationships/hyperlink" Target="https://www.youtube.com/watch?v=SV-9yDuLor4" TargetMode="External"/><Relationship Id="rId432" Type="http://schemas.openxmlformats.org/officeDocument/2006/relationships/hyperlink" Target="https://youtu.be/qXgxT_z_8-I" TargetMode="External"/><Relationship Id="rId474" Type="http://schemas.openxmlformats.org/officeDocument/2006/relationships/hyperlink" Target="https://youtu.be/7nrnzguC3J8" TargetMode="External"/><Relationship Id="rId127" Type="http://schemas.openxmlformats.org/officeDocument/2006/relationships/hyperlink" Target="http://www.cornil.com/atelier-ios12/ios12-partage-photos-ipad.pdf" TargetMode="External"/><Relationship Id="rId31" Type="http://schemas.openxmlformats.org/officeDocument/2006/relationships/hyperlink" Target="http://www.cornil.com/abm/rampe107.pdf" TargetMode="External"/><Relationship Id="rId73" Type="http://schemas.openxmlformats.org/officeDocument/2006/relationships/hyperlink" Target="http://www.cornil.com/abm/fp63-oubli%20code%20iPhone.pdf" TargetMode="External"/><Relationship Id="rId169" Type="http://schemas.openxmlformats.org/officeDocument/2006/relationships/hyperlink" Target="http://www.youtube.com/watch?v=fgIuzk-4a88" TargetMode="External"/><Relationship Id="rId334" Type="http://schemas.openxmlformats.org/officeDocument/2006/relationships/hyperlink" Target="https://www.youtube.com/watch?v=ZYA9ZszSy0c" TargetMode="External"/><Relationship Id="rId376" Type="http://schemas.openxmlformats.org/officeDocument/2006/relationships/hyperlink" Target="http://www.cornil.com/abm/rampe12.pdf" TargetMode="External"/><Relationship Id="rId4" Type="http://schemas.openxmlformats.org/officeDocument/2006/relationships/hyperlink" Target="http://www.cornil.com/abm/rampe135.pdf" TargetMode="External"/><Relationship Id="rId180" Type="http://schemas.openxmlformats.org/officeDocument/2006/relationships/hyperlink" Target="http://www.youtube.com/watch?v=fgr_5ae6PIk" TargetMode="External"/><Relationship Id="rId236" Type="http://schemas.openxmlformats.org/officeDocument/2006/relationships/hyperlink" Target="http://www.youtube.com/watch?v=Bctkc6hg8Ms" TargetMode="External"/><Relationship Id="rId278" Type="http://schemas.openxmlformats.org/officeDocument/2006/relationships/hyperlink" Target="https://www.youtube.com/watch?v=nfyldoV_89Y" TargetMode="External"/><Relationship Id="rId401" Type="http://schemas.openxmlformats.org/officeDocument/2006/relationships/hyperlink" Target="https://www.cornil.com/abm/rampe153.pdf" TargetMode="External"/><Relationship Id="rId443" Type="http://schemas.openxmlformats.org/officeDocument/2006/relationships/hyperlink" Target="https://www.cornil.com/abm/FP118-configurator-Mac.pdf" TargetMode="External"/><Relationship Id="rId303" Type="http://schemas.openxmlformats.org/officeDocument/2006/relationships/hyperlink" Target="https://www.youtube.com/watch?v=uv-5C4E2TrA" TargetMode="External"/><Relationship Id="rId485" Type="http://schemas.openxmlformats.org/officeDocument/2006/relationships/hyperlink" Target="https://www.youtube.com/watch?v=VtbylTHlSxA&amp;t=94s" TargetMode="External"/><Relationship Id="rId42" Type="http://schemas.openxmlformats.org/officeDocument/2006/relationships/hyperlink" Target="http://www.cornil.com/abm/rampe96.pdf" TargetMode="External"/><Relationship Id="rId84" Type="http://schemas.openxmlformats.org/officeDocument/2006/relationships/hyperlink" Target="http://www.cornil.com/abm/FP64-install-amorce-macos.pdf" TargetMode="External"/><Relationship Id="rId138" Type="http://schemas.openxmlformats.org/officeDocument/2006/relationships/hyperlink" Target="http://www.cornil.com/atelier-ios12/ios12-musique-iPad.pdf" TargetMode="External"/><Relationship Id="rId345" Type="http://schemas.openxmlformats.org/officeDocument/2006/relationships/hyperlink" Target="http://www.cornil.com/abm/rampe145.pdf" TargetMode="External"/><Relationship Id="rId387" Type="http://schemas.openxmlformats.org/officeDocument/2006/relationships/hyperlink" Target="http://www.cornil.com/abm/rampe27.pdf" TargetMode="External"/><Relationship Id="rId510" Type="http://schemas.openxmlformats.org/officeDocument/2006/relationships/hyperlink" Target="https://www.cornil.com/abm/rampe186.pdf" TargetMode="External"/><Relationship Id="rId191" Type="http://schemas.openxmlformats.org/officeDocument/2006/relationships/hyperlink" Target="http://www.youtube.com/watch?v=5rcyj9ueWWY" TargetMode="External"/><Relationship Id="rId205" Type="http://schemas.openxmlformats.org/officeDocument/2006/relationships/hyperlink" Target="http://www.youtube.com/watch?v=MnWttOlNf9o" TargetMode="External"/><Relationship Id="rId247" Type="http://schemas.openxmlformats.org/officeDocument/2006/relationships/hyperlink" Target="http://www.youtube.com/watch?v=-cHVq0e_Yo8" TargetMode="External"/><Relationship Id="rId412" Type="http://schemas.openxmlformats.org/officeDocument/2006/relationships/hyperlink" Target="https://youtu.be/TQnksQ6Vr-I" TargetMode="External"/><Relationship Id="rId107" Type="http://schemas.openxmlformats.org/officeDocument/2006/relationships/hyperlink" Target="http://www.cornil.com/abm/FP10-sauvegarde-Time-Machine.pdf" TargetMode="External"/><Relationship Id="rId289" Type="http://schemas.openxmlformats.org/officeDocument/2006/relationships/hyperlink" Target="https://www.youtube.com/watch?v=JYNHgsxX8nk" TargetMode="External"/><Relationship Id="rId454" Type="http://schemas.openxmlformats.org/officeDocument/2006/relationships/hyperlink" Target="https://www.cornil.com/abm/rampe160.pdf" TargetMode="External"/><Relationship Id="rId496" Type="http://schemas.openxmlformats.org/officeDocument/2006/relationships/hyperlink" Target="https://www.cornil.com/abm/FP162-disque-demarrage-M1.pdf" TargetMode="External"/><Relationship Id="rId11" Type="http://schemas.openxmlformats.org/officeDocument/2006/relationships/hyperlink" Target="http://www.cornil.com/abm/rampe128.pdf" TargetMode="External"/><Relationship Id="rId53" Type="http://schemas.openxmlformats.org/officeDocument/2006/relationships/hyperlink" Target="http://www.cornil.com/abm/rampe85.pdf" TargetMode="External"/><Relationship Id="rId149" Type="http://schemas.openxmlformats.org/officeDocument/2006/relationships/hyperlink" Target="https://www.youtube.com/watch?v=-HZakT7-c3c" TargetMode="External"/><Relationship Id="rId314" Type="http://schemas.openxmlformats.org/officeDocument/2006/relationships/hyperlink" Target="https://www.youtube.com/watch?v=ZvIwH2k0lvA" TargetMode="External"/><Relationship Id="rId356" Type="http://schemas.openxmlformats.org/officeDocument/2006/relationships/hyperlink" Target="http://www.cornil.com/abm/FP67-partage-lienOneDrive.pdf" TargetMode="External"/><Relationship Id="rId398" Type="http://schemas.openxmlformats.org/officeDocument/2006/relationships/hyperlink" Target="http://www.cornil.com/abm/rampe40.pdf" TargetMode="External"/><Relationship Id="rId521" Type="http://schemas.openxmlformats.org/officeDocument/2006/relationships/hyperlink" Target="https://www.cornil.com/abm/FP180-Final-Cut-Pro.pdf" TargetMode="External"/><Relationship Id="rId95" Type="http://schemas.openxmlformats.org/officeDocument/2006/relationships/hyperlink" Target="http://www.cornil.com/abm/FP39-suppression-indexation.pdf" TargetMode="External"/><Relationship Id="rId160" Type="http://schemas.openxmlformats.org/officeDocument/2006/relationships/hyperlink" Target="http://www.cornil.com/abm/rampe75.pdf" TargetMode="External"/><Relationship Id="rId216" Type="http://schemas.openxmlformats.org/officeDocument/2006/relationships/hyperlink" Target="http://www.youtube.com/watch?v=-n37fT0IGd4" TargetMode="External"/><Relationship Id="rId423" Type="http://schemas.openxmlformats.org/officeDocument/2006/relationships/hyperlink" Target="https://support.apple.com/fr-fr/HT201608" TargetMode="External"/><Relationship Id="rId258" Type="http://schemas.openxmlformats.org/officeDocument/2006/relationships/hyperlink" Target="http://www.youtube.com/watch?v=TkTdVcLk8RY" TargetMode="External"/><Relationship Id="rId465" Type="http://schemas.openxmlformats.org/officeDocument/2006/relationships/hyperlink" Target="https://www.cornil.com/abm/FP141-airtag.pdf" TargetMode="External"/><Relationship Id="rId22" Type="http://schemas.openxmlformats.org/officeDocument/2006/relationships/hyperlink" Target="http://www.cornil.com/abm/rampe116.pdf" TargetMode="External"/><Relationship Id="rId64" Type="http://schemas.openxmlformats.org/officeDocument/2006/relationships/hyperlink" Target="http://www.cornil.com/abm/rampe71.pdf" TargetMode="External"/><Relationship Id="rId118" Type="http://schemas.openxmlformats.org/officeDocument/2006/relationships/hyperlink" Target="http://www.cornil.com/atelier-ios12/ios12-achats-apps-iphone.pdf" TargetMode="External"/><Relationship Id="rId325" Type="http://schemas.openxmlformats.org/officeDocument/2006/relationships/hyperlink" Target="https://www.youtube.com/watch?v=uu_S8DoGNlU" TargetMode="External"/><Relationship Id="rId367" Type="http://schemas.openxmlformats.org/officeDocument/2006/relationships/hyperlink" Target="https://www.youtube.com/watch?v=0-2V3BMT110&amp;t=6s" TargetMode="External"/><Relationship Id="rId532" Type="http://schemas.openxmlformats.org/officeDocument/2006/relationships/hyperlink" Target="https://www.youtube.com/watch?v=oHjREJfm65A" TargetMode="External"/><Relationship Id="rId171" Type="http://schemas.openxmlformats.org/officeDocument/2006/relationships/hyperlink" Target="http://www.youtube.com/watch?v=SUYryUwgqbc" TargetMode="External"/><Relationship Id="rId227" Type="http://schemas.openxmlformats.org/officeDocument/2006/relationships/hyperlink" Target="http://www.youtube.com/watch?v=QM2tsZXUIPk" TargetMode="External"/><Relationship Id="rId269" Type="http://schemas.openxmlformats.org/officeDocument/2006/relationships/hyperlink" Target="https://www.youtube.com/watch?v=R1vFQq5E_bg" TargetMode="External"/><Relationship Id="rId434" Type="http://schemas.openxmlformats.org/officeDocument/2006/relationships/hyperlink" Target="https://www.cornil.com/abm/FP134-iPhone-appareil-photo.pdf" TargetMode="External"/><Relationship Id="rId476" Type="http://schemas.openxmlformats.org/officeDocument/2006/relationships/hyperlink" Target="https://www.cornil.com/abm/rampe167.pdf" TargetMode="External"/><Relationship Id="rId33" Type="http://schemas.openxmlformats.org/officeDocument/2006/relationships/hyperlink" Target="http://www.cornil.com/abm/rampe105.pdf" TargetMode="External"/><Relationship Id="rId129" Type="http://schemas.openxmlformats.org/officeDocument/2006/relationships/hyperlink" Target="http://www.cornil.com/atelier-ios12/ios12-iclouddrive-ios.pdf" TargetMode="External"/><Relationship Id="rId280" Type="http://schemas.openxmlformats.org/officeDocument/2006/relationships/hyperlink" Target="https://www.youtube.com/watch?v=5r6EklPHfMo" TargetMode="External"/><Relationship Id="rId336" Type="http://schemas.openxmlformats.org/officeDocument/2006/relationships/hyperlink" Target="https://www.youtube.com/watch?v=0E0XupIXUOc&amp;t=6s" TargetMode="External"/><Relationship Id="rId501" Type="http://schemas.openxmlformats.org/officeDocument/2006/relationships/hyperlink" Target="https://www.cornil.com/abm/rampe177.pdf" TargetMode="External"/><Relationship Id="rId75" Type="http://schemas.openxmlformats.org/officeDocument/2006/relationships/hyperlink" Target="http://www.cornil.com/abm/FP61-onedrive.pdf" TargetMode="External"/><Relationship Id="rId140" Type="http://schemas.openxmlformats.org/officeDocument/2006/relationships/hyperlink" Target="http://www.cornil.com/atelier-ios12/ios12-onedrive-ipad.pdf" TargetMode="External"/><Relationship Id="rId182" Type="http://schemas.openxmlformats.org/officeDocument/2006/relationships/hyperlink" Target="http://www.youtube.com/watch?v=2phIWHEpItA" TargetMode="External"/><Relationship Id="rId378" Type="http://schemas.openxmlformats.org/officeDocument/2006/relationships/hyperlink" Target="http://www.cornil.com/abm/rampe14.pdf" TargetMode="External"/><Relationship Id="rId403" Type="http://schemas.openxmlformats.org/officeDocument/2006/relationships/hyperlink" Target="http://www.cornil.com/abm/rampe151.pdf" TargetMode="External"/><Relationship Id="rId6" Type="http://schemas.openxmlformats.org/officeDocument/2006/relationships/hyperlink" Target="http://www.cornil.com/abm/rampe133.pdf" TargetMode="External"/><Relationship Id="rId238" Type="http://schemas.openxmlformats.org/officeDocument/2006/relationships/hyperlink" Target="https://www.youtube.com/watch?v=Sjee2qd7INM" TargetMode="External"/><Relationship Id="rId445" Type="http://schemas.openxmlformats.org/officeDocument/2006/relationships/hyperlink" Target="https://www.cornil.com/abm/FP115-Aper%e7u.pdf" TargetMode="External"/><Relationship Id="rId487" Type="http://schemas.openxmlformats.org/officeDocument/2006/relationships/hyperlink" Target="https://www.cornil.com/abm/FP138-macOS%20bootable.pdf" TargetMode="External"/><Relationship Id="rId291" Type="http://schemas.openxmlformats.org/officeDocument/2006/relationships/hyperlink" Target="https://www.youtube.com/watch?v=vZcPhicXbb4" TargetMode="External"/><Relationship Id="rId305" Type="http://schemas.openxmlformats.org/officeDocument/2006/relationships/hyperlink" Target="https://www.youtube.com/watch?v=mWg9m3tR2Xs" TargetMode="External"/><Relationship Id="rId347" Type="http://schemas.openxmlformats.org/officeDocument/2006/relationships/hyperlink" Target="https://books.apple.com/us/book/id1472794733" TargetMode="External"/><Relationship Id="rId512" Type="http://schemas.openxmlformats.org/officeDocument/2006/relationships/hyperlink" Target="https://www.cornil.com/abm/FP169-partage-familial.pdf" TargetMode="External"/><Relationship Id="rId44" Type="http://schemas.openxmlformats.org/officeDocument/2006/relationships/hyperlink" Target="http://www.cornil.com/abm/rampe94.pdf" TargetMode="External"/><Relationship Id="rId86" Type="http://schemas.openxmlformats.org/officeDocument/2006/relationships/hyperlink" Target="http://www.cornil.com/abm/FP56-lieux.pdf" TargetMode="External"/><Relationship Id="rId151" Type="http://schemas.openxmlformats.org/officeDocument/2006/relationships/hyperlink" Target="https://www.youtube.com/watch?v=xIF4rJIUSRE" TargetMode="External"/><Relationship Id="rId389" Type="http://schemas.openxmlformats.org/officeDocument/2006/relationships/hyperlink" Target="http://www.cornil.com/abm/rampe29.pdf" TargetMode="External"/><Relationship Id="rId193" Type="http://schemas.openxmlformats.org/officeDocument/2006/relationships/hyperlink" Target="http://www.youtube.com/watch?v=1asMSm4nAgg" TargetMode="External"/><Relationship Id="rId207" Type="http://schemas.openxmlformats.org/officeDocument/2006/relationships/hyperlink" Target="http://www.youtube.com/watch?v=gMBkmkF_Gj8" TargetMode="External"/><Relationship Id="rId249" Type="http://schemas.openxmlformats.org/officeDocument/2006/relationships/hyperlink" Target="http://www.youtube.com/watch?v=NgsP30TWR4o" TargetMode="External"/><Relationship Id="rId414" Type="http://schemas.openxmlformats.org/officeDocument/2006/relationships/hyperlink" Target="https://youtu.be/tiVO_7SYWTw" TargetMode="External"/><Relationship Id="rId456" Type="http://schemas.openxmlformats.org/officeDocument/2006/relationships/hyperlink" Target="https://www.cornil.com/abm/FP142-ppsx-musique.pdf" TargetMode="External"/><Relationship Id="rId498" Type="http://schemas.openxmlformats.org/officeDocument/2006/relationships/hyperlink" Target="https://www.cornil.com/abm/rampe173.pdf" TargetMode="External"/><Relationship Id="rId13" Type="http://schemas.openxmlformats.org/officeDocument/2006/relationships/hyperlink" Target="http://www.cornil.com/abm/rampe126.pdf" TargetMode="External"/><Relationship Id="rId109" Type="http://schemas.openxmlformats.org/officeDocument/2006/relationships/hyperlink" Target="http://www.cornil.com/abm/FP06-utilitaire-disque.pdf" TargetMode="External"/><Relationship Id="rId260" Type="http://schemas.openxmlformats.org/officeDocument/2006/relationships/hyperlink" Target="http://www.youtube.com/watch?v=0i_vaLd1If4" TargetMode="External"/><Relationship Id="rId316" Type="http://schemas.openxmlformats.org/officeDocument/2006/relationships/hyperlink" Target="https://www.youtube.com/watch?v=4pgQ5eqqFj8" TargetMode="External"/><Relationship Id="rId523" Type="http://schemas.openxmlformats.org/officeDocument/2006/relationships/hyperlink" Target="https://www.cornil.com/abm/FP191-Teams-new.pdf" TargetMode="External"/><Relationship Id="rId55" Type="http://schemas.openxmlformats.org/officeDocument/2006/relationships/hyperlink" Target="http://www.cornil.com/abm/rampe83.pdf" TargetMode="External"/><Relationship Id="rId97" Type="http://schemas.openxmlformats.org/officeDocument/2006/relationships/hyperlink" Target="http://www.cornil.com/abm/FP36-ODmotdepasse.pdf" TargetMode="External"/><Relationship Id="rId120" Type="http://schemas.openxmlformats.org/officeDocument/2006/relationships/hyperlink" Target="https://www.youtube.com/watch?v=05LhNQbxbtk" TargetMode="External"/><Relationship Id="rId358" Type="http://schemas.openxmlformats.org/officeDocument/2006/relationships/hyperlink" Target="http://www.cornil.com/abm/FP70-photosgestion.pdf" TargetMode="External"/><Relationship Id="rId162" Type="http://schemas.openxmlformats.org/officeDocument/2006/relationships/hyperlink" Target="http://www.cornil.com/abm/rampe107.pdf" TargetMode="External"/><Relationship Id="rId218" Type="http://schemas.openxmlformats.org/officeDocument/2006/relationships/hyperlink" Target="http://www.youtube.com/watch?v=V3u4uVinU2E" TargetMode="External"/><Relationship Id="rId425" Type="http://schemas.openxmlformats.org/officeDocument/2006/relationships/hyperlink" Target="https://support.apple.com/fr-fr/HT201296" TargetMode="External"/><Relationship Id="rId467" Type="http://schemas.openxmlformats.org/officeDocument/2006/relationships/hyperlink" Target="https://www.cornil.com/abm/FP144-Facetime.pdf" TargetMode="External"/><Relationship Id="rId271" Type="http://schemas.openxmlformats.org/officeDocument/2006/relationships/hyperlink" Target="https://www.youtube.com/watch?v=cgsvsmCI3XQ" TargetMode="External"/><Relationship Id="rId24" Type="http://schemas.openxmlformats.org/officeDocument/2006/relationships/hyperlink" Target="http://www.cornil.com/abm/rampe114.pdf" TargetMode="External"/><Relationship Id="rId66" Type="http://schemas.openxmlformats.org/officeDocument/2006/relationships/hyperlink" Target="http://www.cornil.com/abm/rampe69.pdf" TargetMode="External"/><Relationship Id="rId131" Type="http://schemas.openxmlformats.org/officeDocument/2006/relationships/hyperlink" Target="http://www.cornil.com/atelier-ios12/ios12-imovie-ipad-3.pdf" TargetMode="External"/><Relationship Id="rId327" Type="http://schemas.openxmlformats.org/officeDocument/2006/relationships/hyperlink" Target="https://www.youtube.com/watch?v=peLZvSPXpsE&amp;t=3s" TargetMode="External"/><Relationship Id="rId369" Type="http://schemas.openxmlformats.org/officeDocument/2006/relationships/hyperlink" Target="https://www.youtube.com/watch?v=2Q7Rd0PPd08" TargetMode="External"/><Relationship Id="rId534" Type="http://schemas.openxmlformats.org/officeDocument/2006/relationships/hyperlink" Target="https://www.youtube.com/watch?v=gZiw69DRB7I" TargetMode="External"/><Relationship Id="rId173" Type="http://schemas.openxmlformats.org/officeDocument/2006/relationships/hyperlink" Target="http://www.youtube.com/watch?v=W8kLAWMVP1U" TargetMode="External"/><Relationship Id="rId229" Type="http://schemas.openxmlformats.org/officeDocument/2006/relationships/hyperlink" Target="http://www.youtube.com/watch?v=k6m_Y64OFlI" TargetMode="External"/><Relationship Id="rId380" Type="http://schemas.openxmlformats.org/officeDocument/2006/relationships/hyperlink" Target="http://www.cornil.com/abm/rampe16.pdf" TargetMode="External"/><Relationship Id="rId436" Type="http://schemas.openxmlformats.org/officeDocument/2006/relationships/hyperlink" Target="https://www.cornil.com/abm/FP127-airdrop.pdf" TargetMode="External"/><Relationship Id="rId240" Type="http://schemas.openxmlformats.org/officeDocument/2006/relationships/hyperlink" Target="http://www.youtube.com/watch?v=Wm8mjiTAcWE" TargetMode="External"/><Relationship Id="rId478" Type="http://schemas.openxmlformats.org/officeDocument/2006/relationships/hyperlink" Target="https://www.cornil.com/abm/rampe171.pdf" TargetMode="External"/><Relationship Id="rId35" Type="http://schemas.openxmlformats.org/officeDocument/2006/relationships/hyperlink" Target="http://www.cornil.com/abm/rampe103.pdf" TargetMode="External"/><Relationship Id="rId77" Type="http://schemas.openxmlformats.org/officeDocument/2006/relationships/hyperlink" Target="http://www.cornil.com/abm/FP58-gestionstockage-ipad.pdf" TargetMode="External"/><Relationship Id="rId100" Type="http://schemas.openxmlformats.org/officeDocument/2006/relationships/hyperlink" Target="http://www.cornil.com/abm/FP20-saveiphoto.pdf" TargetMode="External"/><Relationship Id="rId282" Type="http://schemas.openxmlformats.org/officeDocument/2006/relationships/hyperlink" Target="https://www.youtube.com/watch?v=TqK2I0pZ_Xk" TargetMode="External"/><Relationship Id="rId338" Type="http://schemas.openxmlformats.org/officeDocument/2006/relationships/hyperlink" Target="https://www.youtube.com/watch?v=4qLhy6ITbFI" TargetMode="External"/><Relationship Id="rId503" Type="http://schemas.openxmlformats.org/officeDocument/2006/relationships/hyperlink" Target="https://www.cornil.com/abm/rampe179.pdf" TargetMode="External"/><Relationship Id="rId8" Type="http://schemas.openxmlformats.org/officeDocument/2006/relationships/hyperlink" Target="http://www.cornil.com/abm/rampe131.pdf" TargetMode="External"/><Relationship Id="rId142" Type="http://schemas.openxmlformats.org/officeDocument/2006/relationships/hyperlink" Target="https://www.youtube.com/user/initinfo" TargetMode="External"/><Relationship Id="rId184" Type="http://schemas.openxmlformats.org/officeDocument/2006/relationships/hyperlink" Target="http://www.youtube.com/watch?v=Qe3GzQOsTDY" TargetMode="External"/><Relationship Id="rId391" Type="http://schemas.openxmlformats.org/officeDocument/2006/relationships/hyperlink" Target="http://www.cornil.com/abm/rampe32.pdf" TargetMode="External"/><Relationship Id="rId405" Type="http://schemas.openxmlformats.org/officeDocument/2006/relationships/hyperlink" Target="https://www.youtube.com/watch?v=6XZ1ewI1a1U&amp;t=54s" TargetMode="External"/><Relationship Id="rId447" Type="http://schemas.openxmlformats.org/officeDocument/2006/relationships/hyperlink" Target="https://www.cornil.com/abm/FP110-sidecar.pdf" TargetMode="External"/><Relationship Id="rId251" Type="http://schemas.openxmlformats.org/officeDocument/2006/relationships/hyperlink" Target="http://www.youtube.com/watch?v=3fue54GCKWA" TargetMode="External"/><Relationship Id="rId489" Type="http://schemas.openxmlformats.org/officeDocument/2006/relationships/hyperlink" Target="https://www.cornil.com/abm/FP149-Word-publipostage.pdf" TargetMode="External"/><Relationship Id="rId46" Type="http://schemas.openxmlformats.org/officeDocument/2006/relationships/hyperlink" Target="http://www.cornil.com/abm/rampe92.pdf" TargetMode="External"/><Relationship Id="rId293" Type="http://schemas.openxmlformats.org/officeDocument/2006/relationships/hyperlink" Target="https://www.youtube.com/watch?v=JUkybnXFLdQ" TargetMode="External"/><Relationship Id="rId307" Type="http://schemas.openxmlformats.org/officeDocument/2006/relationships/hyperlink" Target="https://www.youtube.com/watch?v=ShcS6c8YWXE" TargetMode="External"/><Relationship Id="rId349" Type="http://schemas.openxmlformats.org/officeDocument/2006/relationships/hyperlink" Target="https://www.youtube.com/watch?v=BoQ2E4QyNzU" TargetMode="External"/><Relationship Id="rId514" Type="http://schemas.openxmlformats.org/officeDocument/2006/relationships/hyperlink" Target="https://www.cornil.com/abm/FP172-macOS-noms.pdf" TargetMode="External"/><Relationship Id="rId88" Type="http://schemas.openxmlformats.org/officeDocument/2006/relationships/hyperlink" Target="http://www.cornil.com/abm/FP51-Facebook-aide.pdf" TargetMode="External"/><Relationship Id="rId111" Type="http://schemas.openxmlformats.org/officeDocument/2006/relationships/hyperlink" Target="http://www.cornil.com/atelier-ios12/ios12-majsyst.pdf" TargetMode="External"/><Relationship Id="rId153" Type="http://schemas.openxmlformats.org/officeDocument/2006/relationships/hyperlink" Target="https://www.youtube.com/watch?v=ffV-5aqDOxk" TargetMode="External"/><Relationship Id="rId195" Type="http://schemas.openxmlformats.org/officeDocument/2006/relationships/hyperlink" Target="http://www.youtube.com/watch?v=MTGfaR5gKl4" TargetMode="External"/><Relationship Id="rId209" Type="http://schemas.openxmlformats.org/officeDocument/2006/relationships/hyperlink" Target="http://www.youtube.com/watch?v=Z4H6Lzj4q5s" TargetMode="External"/><Relationship Id="rId360" Type="http://schemas.openxmlformats.org/officeDocument/2006/relationships/hyperlink" Target="http://www.cornil.com/abm/FP75-numbers-ipad.pdf" TargetMode="External"/><Relationship Id="rId416" Type="http://schemas.openxmlformats.org/officeDocument/2006/relationships/hyperlink" Target="https://youtu.be/QaNZNCukOwY" TargetMode="External"/><Relationship Id="rId220" Type="http://schemas.openxmlformats.org/officeDocument/2006/relationships/hyperlink" Target="http://www.youtube.com/watch?v=YsZCzFbhVsE" TargetMode="External"/><Relationship Id="rId458" Type="http://schemas.openxmlformats.org/officeDocument/2006/relationships/hyperlink" Target="https://www.cornil.com/abm/FP140-TimeMachine.pdf" TargetMode="External"/><Relationship Id="rId15" Type="http://schemas.openxmlformats.org/officeDocument/2006/relationships/hyperlink" Target="http://www.cornil.com/abm/rampe124.pdf" TargetMode="External"/><Relationship Id="rId57" Type="http://schemas.openxmlformats.org/officeDocument/2006/relationships/hyperlink" Target="http://www.cornil.com/abm/rampe81.pdf" TargetMode="External"/><Relationship Id="rId262" Type="http://schemas.openxmlformats.org/officeDocument/2006/relationships/hyperlink" Target="https://www.youtube.com/watch?v=qcu8UhEmbzg" TargetMode="External"/><Relationship Id="rId318" Type="http://schemas.openxmlformats.org/officeDocument/2006/relationships/hyperlink" Target="https://www.youtube.com/watch?v=SgMOuAiAdJU" TargetMode="External"/><Relationship Id="rId525" Type="http://schemas.openxmlformats.org/officeDocument/2006/relationships/hyperlink" Target="https://www.youtube.com/watch?v=E_gPDO1GkH8&amp;t=645s" TargetMode="External"/><Relationship Id="rId99" Type="http://schemas.openxmlformats.org/officeDocument/2006/relationships/hyperlink" Target="http://www.cornil.com/abm/FP23-onedrivepartagephotos.pdf" TargetMode="External"/><Relationship Id="rId122" Type="http://schemas.openxmlformats.org/officeDocument/2006/relationships/hyperlink" Target="http://www.cornil.com/atelier-ios12/ios12-itunes-ipad.pdf" TargetMode="External"/><Relationship Id="rId164" Type="http://schemas.openxmlformats.org/officeDocument/2006/relationships/hyperlink" Target="http://www.cornil.com/abm/rampe78.pdf" TargetMode="External"/><Relationship Id="rId371" Type="http://schemas.openxmlformats.org/officeDocument/2006/relationships/hyperlink" Target="http://www.cornil.com/abm/rampe02.pdf" TargetMode="External"/><Relationship Id="rId427" Type="http://schemas.openxmlformats.org/officeDocument/2006/relationships/hyperlink" Target="https://support.apple.com/fr-fr/HT201894" TargetMode="External"/><Relationship Id="rId469" Type="http://schemas.openxmlformats.org/officeDocument/2006/relationships/hyperlink" Target="https://www.cornil.com/abm/FP146-Photos-exportation.pdf" TargetMode="External"/><Relationship Id="rId26" Type="http://schemas.openxmlformats.org/officeDocument/2006/relationships/hyperlink" Target="http://www.cornil.com/abm/rampe112.pdf" TargetMode="External"/><Relationship Id="rId231" Type="http://schemas.openxmlformats.org/officeDocument/2006/relationships/hyperlink" Target="http://www.youtube.com/watch?v=CIlcNhJUCTo" TargetMode="External"/><Relationship Id="rId273" Type="http://schemas.openxmlformats.org/officeDocument/2006/relationships/hyperlink" Target="https://www.youtube.com/watch?v=f5Vu8Ba669o" TargetMode="External"/><Relationship Id="rId329" Type="http://schemas.openxmlformats.org/officeDocument/2006/relationships/hyperlink" Target="https://www.youtube.com/watch?v=DbDjMGQP23w" TargetMode="External"/><Relationship Id="rId480" Type="http://schemas.openxmlformats.org/officeDocument/2006/relationships/hyperlink" Target="https://www.cornil.com/abm/rampe172.pdf" TargetMode="External"/><Relationship Id="rId536" Type="http://schemas.openxmlformats.org/officeDocument/2006/relationships/hyperlink" Target="https://www.youtube.com/watch?v=8FTKvov22NY" TargetMode="External"/><Relationship Id="rId68" Type="http://schemas.openxmlformats.org/officeDocument/2006/relationships/hyperlink" Target="http://www.cornil.com/abm/rampe45.pdf" TargetMode="External"/><Relationship Id="rId133" Type="http://schemas.openxmlformats.org/officeDocument/2006/relationships/hyperlink" Target="http://www.cornil.com/atelier-ios12/ios12-imovie-ipad-5.pdf" TargetMode="External"/><Relationship Id="rId175" Type="http://schemas.openxmlformats.org/officeDocument/2006/relationships/hyperlink" Target="http://www.youtube.com/watch?v=XZuHDeSBniw" TargetMode="External"/><Relationship Id="rId340" Type="http://schemas.openxmlformats.org/officeDocument/2006/relationships/hyperlink" Target="http://www.cornil.com/abm/rampe142.pdf" TargetMode="External"/><Relationship Id="rId200" Type="http://schemas.openxmlformats.org/officeDocument/2006/relationships/hyperlink" Target="http://www.youtube.com/watch?v=mBsrLk7QN3o" TargetMode="External"/><Relationship Id="rId382" Type="http://schemas.openxmlformats.org/officeDocument/2006/relationships/hyperlink" Target="http://www.cornil.com/abm/rampe19.pdf" TargetMode="External"/><Relationship Id="rId438" Type="http://schemas.openxmlformats.org/officeDocument/2006/relationships/hyperlink" Target="https://www.cornil.com/abm/FP130-USB4.pdf" TargetMode="External"/><Relationship Id="rId242" Type="http://schemas.openxmlformats.org/officeDocument/2006/relationships/hyperlink" Target="http://www.youtube.com/watch?v=ApFiyyUA1l4" TargetMode="External"/><Relationship Id="rId284" Type="http://schemas.openxmlformats.org/officeDocument/2006/relationships/hyperlink" Target="https://www.youtube.com/watch?v=iGxXZuiI_jM" TargetMode="External"/><Relationship Id="rId491" Type="http://schemas.openxmlformats.org/officeDocument/2006/relationships/hyperlink" Target="https://www.cornil.com/abm/FP156-compte-utilisateur-modif.pdf" TargetMode="External"/><Relationship Id="rId505" Type="http://schemas.openxmlformats.org/officeDocument/2006/relationships/hyperlink" Target="https://www.cornil.com/abm/rampe181.pdf" TargetMode="External"/><Relationship Id="rId37" Type="http://schemas.openxmlformats.org/officeDocument/2006/relationships/hyperlink" Target="http://www.cornil.com/abm/rampe101.pdf" TargetMode="External"/><Relationship Id="rId79" Type="http://schemas.openxmlformats.org/officeDocument/2006/relationships/hyperlink" Target="http://www.cornil.com/abm/FP45-translator-word2016mac.pdf" TargetMode="External"/><Relationship Id="rId102" Type="http://schemas.openxmlformats.org/officeDocument/2006/relationships/hyperlink" Target="http://www.cornil.com/abm/FP17-itunes-obtenirlesparoles-Getlyrical.pdf" TargetMode="External"/><Relationship Id="rId144" Type="http://schemas.openxmlformats.org/officeDocument/2006/relationships/hyperlink" Target="http://www.cornil.com/atelier-ios12/ios12-imovie-ipad-1-c.pdf" TargetMode="External"/><Relationship Id="rId90" Type="http://schemas.openxmlformats.org/officeDocument/2006/relationships/hyperlink" Target="http://www.cornil.com/abm/FP49-airdrop.pdf" TargetMode="External"/><Relationship Id="rId186" Type="http://schemas.openxmlformats.org/officeDocument/2006/relationships/hyperlink" Target="http://www.youtube.com/watch?v=PeAMXVLmRaI" TargetMode="External"/><Relationship Id="rId351" Type="http://schemas.openxmlformats.org/officeDocument/2006/relationships/hyperlink" Target="https://www.youtube.com/watch?v=ROjSA_tEcAk&amp;t=39s" TargetMode="External"/><Relationship Id="rId393" Type="http://schemas.openxmlformats.org/officeDocument/2006/relationships/hyperlink" Target="http://www.cornil.com/abm/rampe34.pdf" TargetMode="External"/><Relationship Id="rId407" Type="http://schemas.openxmlformats.org/officeDocument/2006/relationships/hyperlink" Target="https://www.youtube.com/watch?v=M9mp2z0DM5Q&amp;t=5s" TargetMode="External"/><Relationship Id="rId449" Type="http://schemas.openxmlformats.org/officeDocument/2006/relationships/hyperlink" Target="https://www.cornil.com/abm/FP108a-formatages.pdf" TargetMode="External"/><Relationship Id="rId211" Type="http://schemas.openxmlformats.org/officeDocument/2006/relationships/hyperlink" Target="http://www.youtube.com/watch?v=Q3f7tSMK4V4" TargetMode="External"/><Relationship Id="rId253" Type="http://schemas.openxmlformats.org/officeDocument/2006/relationships/hyperlink" Target="http://www.youtube.com/watch?v=hwWeVVCREJI" TargetMode="External"/><Relationship Id="rId295" Type="http://schemas.openxmlformats.org/officeDocument/2006/relationships/hyperlink" Target="https://www.youtube.com/watch?v=HA07EX-8CCE" TargetMode="External"/><Relationship Id="rId309" Type="http://schemas.openxmlformats.org/officeDocument/2006/relationships/hyperlink" Target="https://www.youtube.com/watch?v=zxg-x5IKzl0" TargetMode="External"/><Relationship Id="rId460" Type="http://schemas.openxmlformats.org/officeDocument/2006/relationships/hyperlink" Target="https://www.cornil.com/abm/FP136-app-photos-ipad.pdf" TargetMode="External"/><Relationship Id="rId516" Type="http://schemas.openxmlformats.org/officeDocument/2006/relationships/hyperlink" Target="https://www.cornil.com/abm/FP176-iCloud-CGU.pdf" TargetMode="External"/><Relationship Id="rId48" Type="http://schemas.openxmlformats.org/officeDocument/2006/relationships/hyperlink" Target="http://www.cornil.com/abm/rampe90.pdf" TargetMode="External"/><Relationship Id="rId113" Type="http://schemas.openxmlformats.org/officeDocument/2006/relationships/hyperlink" Target="http://www.cornil.com/atelier-ios12/ios12-base1.pdf" TargetMode="External"/><Relationship Id="rId320" Type="http://schemas.openxmlformats.org/officeDocument/2006/relationships/hyperlink" Target="https://www.youtube.com/watch?v=ubJAbNh-dSA" TargetMode="External"/><Relationship Id="rId155" Type="http://schemas.openxmlformats.org/officeDocument/2006/relationships/hyperlink" Target="https://www.youtube.com/watch?v=4EfsWa7DRSk" TargetMode="External"/><Relationship Id="rId197" Type="http://schemas.openxmlformats.org/officeDocument/2006/relationships/hyperlink" Target="http://www.youtube.com/watch?v=Eht6VN1P0kg" TargetMode="External"/><Relationship Id="rId362" Type="http://schemas.openxmlformats.org/officeDocument/2006/relationships/hyperlink" Target="http://www.cornil.com/abm/FP78-iOS13-nouv.pdf" TargetMode="External"/><Relationship Id="rId418" Type="http://schemas.openxmlformats.org/officeDocument/2006/relationships/hyperlink" Target="https://youtu.be/bq6QqyWu6sE" TargetMode="External"/><Relationship Id="rId222" Type="http://schemas.openxmlformats.org/officeDocument/2006/relationships/hyperlink" Target="http://www.youtube.com/watch?v=sIeuMmPUawo" TargetMode="External"/><Relationship Id="rId264" Type="http://schemas.openxmlformats.org/officeDocument/2006/relationships/hyperlink" Target="https://www.youtube.com/watch?v=lDO4_y1qzMU" TargetMode="External"/><Relationship Id="rId471" Type="http://schemas.openxmlformats.org/officeDocument/2006/relationships/hyperlink" Target="https://youtu.be/7NXcGVJ7VG4" TargetMode="External"/><Relationship Id="rId17" Type="http://schemas.openxmlformats.org/officeDocument/2006/relationships/hyperlink" Target="http://www.cornil.com/abm/rampe122.pdf" TargetMode="External"/><Relationship Id="rId59" Type="http://schemas.openxmlformats.org/officeDocument/2006/relationships/hyperlink" Target="http://www.cornil.com/abm/rampe79.pdf" TargetMode="External"/><Relationship Id="rId124" Type="http://schemas.openxmlformats.org/officeDocument/2006/relationships/hyperlink" Target="http://www.cornil.com/atelier-ios12/ios12-itunes-iphone.pdf" TargetMode="External"/><Relationship Id="rId527" Type="http://schemas.openxmlformats.org/officeDocument/2006/relationships/hyperlink" Target="https://www.cornil.com/abm/rampe191.pdf" TargetMode="External"/><Relationship Id="rId70" Type="http://schemas.openxmlformats.org/officeDocument/2006/relationships/hyperlink" Target="http://www.cornil.com/abm/rampe140.pdf" TargetMode="External"/><Relationship Id="rId166" Type="http://schemas.openxmlformats.org/officeDocument/2006/relationships/hyperlink" Target="http://www.youtube.com/watch?v=5HUwCiWr6j4" TargetMode="External"/><Relationship Id="rId331" Type="http://schemas.openxmlformats.org/officeDocument/2006/relationships/hyperlink" Target="https://www.youtube.com/watch?v=6iJBRT-Un2o" TargetMode="External"/><Relationship Id="rId373" Type="http://schemas.openxmlformats.org/officeDocument/2006/relationships/hyperlink" Target="http://www.cornil.com/abm/rampe03.pdf" TargetMode="External"/><Relationship Id="rId429" Type="http://schemas.openxmlformats.org/officeDocument/2006/relationships/hyperlink" Target="https://support.apple.com/fr-fr/HT204592" TargetMode="External"/><Relationship Id="rId1" Type="http://schemas.openxmlformats.org/officeDocument/2006/relationships/hyperlink" Target="http://www.cornil.com/abm/rampe139.pdf" TargetMode="External"/><Relationship Id="rId233" Type="http://schemas.openxmlformats.org/officeDocument/2006/relationships/hyperlink" Target="http://www.youtube.com/watch?v=W9ptLGktf8E" TargetMode="External"/><Relationship Id="rId440" Type="http://schemas.openxmlformats.org/officeDocument/2006/relationships/hyperlink" Target="https://www.cornil.com/abm/FP125-icloud-iclouddrive1.pdf" TargetMode="External"/><Relationship Id="rId28" Type="http://schemas.openxmlformats.org/officeDocument/2006/relationships/hyperlink" Target="http://www.cornil.com/abm/rampe110.pdf" TargetMode="External"/><Relationship Id="rId275" Type="http://schemas.openxmlformats.org/officeDocument/2006/relationships/hyperlink" Target="https://www.youtube.com/watch?v=0ZhANj6G02Y" TargetMode="External"/><Relationship Id="rId300" Type="http://schemas.openxmlformats.org/officeDocument/2006/relationships/hyperlink" Target="https://www.youtube.com/watch?v=LraDidChrx8" TargetMode="External"/><Relationship Id="rId482" Type="http://schemas.openxmlformats.org/officeDocument/2006/relationships/hyperlink" Target="https://www.youtube.com/watch?v=qiw_H5Zu8vw&amp;t=84s" TargetMode="External"/><Relationship Id="rId81" Type="http://schemas.openxmlformats.org/officeDocument/2006/relationships/hyperlink" Target="http://www.cornil.com/abm/FP43-venteipad.pdf" TargetMode="External"/><Relationship Id="rId135" Type="http://schemas.openxmlformats.org/officeDocument/2006/relationships/hyperlink" Target="http://www.cornil.com/atelier-ios12/ios12-livres-ipad1.pdf" TargetMode="External"/><Relationship Id="rId177" Type="http://schemas.openxmlformats.org/officeDocument/2006/relationships/hyperlink" Target="http://www.youtube.com/watch?v=tv2rBWE0-js" TargetMode="External"/><Relationship Id="rId342" Type="http://schemas.openxmlformats.org/officeDocument/2006/relationships/hyperlink" Target="http://www.cornil.com/abm/rampe144.pdf" TargetMode="External"/><Relationship Id="rId384" Type="http://schemas.openxmlformats.org/officeDocument/2006/relationships/hyperlink" Target="http://www.cornil.com/abm/rampe22.pdf" TargetMode="External"/><Relationship Id="rId202" Type="http://schemas.openxmlformats.org/officeDocument/2006/relationships/hyperlink" Target="http://www.youtube.com/watch?v=ndc5N2ALJ04" TargetMode="External"/><Relationship Id="rId244" Type="http://schemas.openxmlformats.org/officeDocument/2006/relationships/hyperlink" Target="https://www.youtube.com/watch?v=xRUueiT_OEY" TargetMode="External"/><Relationship Id="rId39" Type="http://schemas.openxmlformats.org/officeDocument/2006/relationships/hyperlink" Target="http://www.cornil.com/abm/rampe99.pdf" TargetMode="External"/><Relationship Id="rId286" Type="http://schemas.openxmlformats.org/officeDocument/2006/relationships/hyperlink" Target="https://www.youtube.com/watch?v=3QFxf2DIQDc" TargetMode="External"/><Relationship Id="rId451" Type="http://schemas.openxmlformats.org/officeDocument/2006/relationships/hyperlink" Target="https://www.cornil.com/abm/rampe163.pdf" TargetMode="External"/><Relationship Id="rId493" Type="http://schemas.openxmlformats.org/officeDocument/2006/relationships/hyperlink" Target="https://www.cornil.com/abm/FP160-batteries-Apple.pdf" TargetMode="External"/><Relationship Id="rId507" Type="http://schemas.openxmlformats.org/officeDocument/2006/relationships/hyperlink" Target="https://www.cornil.com/abm/rampe184.pdf" TargetMode="External"/><Relationship Id="rId50" Type="http://schemas.openxmlformats.org/officeDocument/2006/relationships/hyperlink" Target="http://www.cornil.com/abm/rampe88.pdf" TargetMode="External"/><Relationship Id="rId104" Type="http://schemas.openxmlformats.org/officeDocument/2006/relationships/hyperlink" Target="http://www.cornil.com/abm/FP12courrierindesirable-mail81.pdf" TargetMode="External"/><Relationship Id="rId146" Type="http://schemas.openxmlformats.org/officeDocument/2006/relationships/hyperlink" Target="https://www.youtube.com/watch?v=CkLu5PuAE0k" TargetMode="External"/><Relationship Id="rId188" Type="http://schemas.openxmlformats.org/officeDocument/2006/relationships/hyperlink" Target="http://www.youtube.com/watch?v=cG0sc5RKSlw" TargetMode="External"/><Relationship Id="rId311" Type="http://schemas.openxmlformats.org/officeDocument/2006/relationships/hyperlink" Target="https://www.youtube.com/watch?v=AkdLs-KH6B0" TargetMode="External"/><Relationship Id="rId353" Type="http://schemas.openxmlformats.org/officeDocument/2006/relationships/hyperlink" Target="https://www.youtube.com/watch?v=QyHaTWoMzt4&amp;t=32s" TargetMode="External"/><Relationship Id="rId395" Type="http://schemas.openxmlformats.org/officeDocument/2006/relationships/hyperlink" Target="http://www.cornil.com/abm/rampe37.pdf" TargetMode="External"/><Relationship Id="rId409" Type="http://schemas.openxmlformats.org/officeDocument/2006/relationships/hyperlink" Target="https://www.youtube.com/watch?v=jF5dEOHbF1I&amp;t=87s" TargetMode="External"/><Relationship Id="rId92" Type="http://schemas.openxmlformats.org/officeDocument/2006/relationships/hyperlink" Target="http://www.cornil.com/abm/FP47-translator.pdf" TargetMode="External"/><Relationship Id="rId213" Type="http://schemas.openxmlformats.org/officeDocument/2006/relationships/hyperlink" Target="http://www.youtube.com/watch?v=9x6cCdB11uo" TargetMode="External"/><Relationship Id="rId420" Type="http://schemas.openxmlformats.org/officeDocument/2006/relationships/hyperlink" Target="https://youtu.be/Z1iV55xVN4g" TargetMode="External"/><Relationship Id="rId255" Type="http://schemas.openxmlformats.org/officeDocument/2006/relationships/hyperlink" Target="http://www.youtube.com/watch?v=B2-nfDMNB0E" TargetMode="External"/><Relationship Id="rId297" Type="http://schemas.openxmlformats.org/officeDocument/2006/relationships/hyperlink" Target="https://www.youtube.com/watch?v=c4V6Jp7ltMg" TargetMode="External"/><Relationship Id="rId462" Type="http://schemas.openxmlformats.org/officeDocument/2006/relationships/hyperlink" Target="https://www.cornil.com/abm/FP129-imac-M1.pdf" TargetMode="External"/><Relationship Id="rId518" Type="http://schemas.openxmlformats.org/officeDocument/2006/relationships/hyperlink" Target="https://www.cornil.com/abm/rampe190.pdf" TargetMode="External"/><Relationship Id="rId115" Type="http://schemas.openxmlformats.org/officeDocument/2006/relationships/hyperlink" Target="https://www.youtube.com/watch?v=HBZHfyKcgi0" TargetMode="External"/><Relationship Id="rId157" Type="http://schemas.openxmlformats.org/officeDocument/2006/relationships/hyperlink" Target="https://www.youtube.com/watch?v=dTcG0TOHdP0" TargetMode="External"/><Relationship Id="rId322" Type="http://schemas.openxmlformats.org/officeDocument/2006/relationships/hyperlink" Target="https://www.youtube.com/watch?v=IO4C7wnRoqM" TargetMode="External"/><Relationship Id="rId364" Type="http://schemas.openxmlformats.org/officeDocument/2006/relationships/hyperlink" Target="http://www.cornil.com/abm/FP85-Word%20for%20iPad%20help.pdf" TargetMode="External"/><Relationship Id="rId61" Type="http://schemas.openxmlformats.org/officeDocument/2006/relationships/hyperlink" Target="http://www.cornil.com/abm/rampe76.pdf" TargetMode="External"/><Relationship Id="rId199" Type="http://schemas.openxmlformats.org/officeDocument/2006/relationships/hyperlink" Target="http://www.youtube.com/watch?v=fCiwRYfFQGY" TargetMode="External"/><Relationship Id="rId19" Type="http://schemas.openxmlformats.org/officeDocument/2006/relationships/hyperlink" Target="http://www.cornil.com/abm/rampe120.pdf" TargetMode="External"/><Relationship Id="rId224" Type="http://schemas.openxmlformats.org/officeDocument/2006/relationships/hyperlink" Target="https://www.youtube.com/watch?v=_2PrbGBZSPY" TargetMode="External"/><Relationship Id="rId266" Type="http://schemas.openxmlformats.org/officeDocument/2006/relationships/hyperlink" Target="https://www.youtube.com/watch?v=lvk1_thyQZQ" TargetMode="External"/><Relationship Id="rId431" Type="http://schemas.openxmlformats.org/officeDocument/2006/relationships/hyperlink" Target="https://www.cornil.com/abm/FP111-Catalina-guide.pdf" TargetMode="External"/><Relationship Id="rId473" Type="http://schemas.openxmlformats.org/officeDocument/2006/relationships/hyperlink" Target="https://youtu.be/CVnIP6iAews" TargetMode="External"/><Relationship Id="rId529" Type="http://schemas.openxmlformats.org/officeDocument/2006/relationships/hyperlink" Target="https://www.youtube.com/watch?v=lHzhMbDHZn0" TargetMode="External"/><Relationship Id="rId30" Type="http://schemas.openxmlformats.org/officeDocument/2006/relationships/hyperlink" Target="http://www.cornil.com/abm/rampe108.pdf" TargetMode="External"/><Relationship Id="rId126" Type="http://schemas.openxmlformats.org/officeDocument/2006/relationships/hyperlink" Target="http://www.cornil.com/atelier-ios12/ios12-photos-ipad2.pdf" TargetMode="External"/><Relationship Id="rId168" Type="http://schemas.openxmlformats.org/officeDocument/2006/relationships/hyperlink" Target="http://www.youtube.com/watch?v=t2vjQ799SJ4" TargetMode="External"/><Relationship Id="rId333" Type="http://schemas.openxmlformats.org/officeDocument/2006/relationships/hyperlink" Target="https://www.youtube.com/watch?v=gKj_pkU4Ujo" TargetMode="External"/><Relationship Id="rId72" Type="http://schemas.openxmlformats.org/officeDocument/2006/relationships/hyperlink" Target="http://www.cornil.com/abm/FP67-partage-lienOneDrive.pdf" TargetMode="External"/><Relationship Id="rId375" Type="http://schemas.openxmlformats.org/officeDocument/2006/relationships/hyperlink" Target="http://www.cornil.com/abm/rampe11.pdf" TargetMode="External"/><Relationship Id="rId3" Type="http://schemas.openxmlformats.org/officeDocument/2006/relationships/hyperlink" Target="http://www.cornil.com/abm/rampe136.pdf" TargetMode="External"/><Relationship Id="rId235" Type="http://schemas.openxmlformats.org/officeDocument/2006/relationships/hyperlink" Target="http://www.youtube.com/watch?v=Bctkc6hg8Ms" TargetMode="External"/><Relationship Id="rId277" Type="http://schemas.openxmlformats.org/officeDocument/2006/relationships/hyperlink" Target="https://www.youtube.com/watch?v=6xQZF9CvwBw" TargetMode="External"/><Relationship Id="rId400" Type="http://schemas.openxmlformats.org/officeDocument/2006/relationships/hyperlink" Target="https://www.cornil.com/abm/rampe152.pdf" TargetMode="External"/><Relationship Id="rId442" Type="http://schemas.openxmlformats.org/officeDocument/2006/relationships/hyperlink" Target="https://www.cornil.com/abm/FP126-save-ios.pdf" TargetMode="External"/><Relationship Id="rId484" Type="http://schemas.openxmlformats.org/officeDocument/2006/relationships/hyperlink" Target="https://www.youtube.com/watch?v=JgyZmRwCApE&amp;t=13s" TargetMode="External"/><Relationship Id="rId137" Type="http://schemas.openxmlformats.org/officeDocument/2006/relationships/hyperlink" Target="http://www.cornil.com/atelier-ios12/ios12-mail-ipad.pdf" TargetMode="External"/><Relationship Id="rId302" Type="http://schemas.openxmlformats.org/officeDocument/2006/relationships/hyperlink" Target="https://www.youtube.com/watch?v=jTR6hXjxbj4" TargetMode="External"/><Relationship Id="rId344" Type="http://schemas.openxmlformats.org/officeDocument/2006/relationships/hyperlink" Target="http://www.cornil.com/informatique/Bienvenue.html" TargetMode="External"/><Relationship Id="rId41" Type="http://schemas.openxmlformats.org/officeDocument/2006/relationships/hyperlink" Target="http://www.cornil.com/abm/rampe97.pdf" TargetMode="External"/><Relationship Id="rId83" Type="http://schemas.openxmlformats.org/officeDocument/2006/relationships/hyperlink" Target="http://www.cornil.com/abm/FP65-installations-reinstallations-macos.pdf" TargetMode="External"/><Relationship Id="rId179" Type="http://schemas.openxmlformats.org/officeDocument/2006/relationships/hyperlink" Target="http://www.youtube.com/watch?v=hGRI52sC5LI" TargetMode="External"/><Relationship Id="rId386" Type="http://schemas.openxmlformats.org/officeDocument/2006/relationships/hyperlink" Target="http://www.cornil.com/abm/rampe24.pdf" TargetMode="External"/><Relationship Id="rId190" Type="http://schemas.openxmlformats.org/officeDocument/2006/relationships/hyperlink" Target="http://www.youtube.com/watch?v=BOvPi9CDOn8" TargetMode="External"/><Relationship Id="rId204" Type="http://schemas.openxmlformats.org/officeDocument/2006/relationships/hyperlink" Target="http://www.youtube.com/watch?v=Zq_NhL5IE-o" TargetMode="External"/><Relationship Id="rId246" Type="http://schemas.openxmlformats.org/officeDocument/2006/relationships/hyperlink" Target="https://www.youtube.com/watch?v=b2pCjBnPuSA" TargetMode="External"/><Relationship Id="rId288" Type="http://schemas.openxmlformats.org/officeDocument/2006/relationships/hyperlink" Target="https://www.youtube.com/watch?v=ePOoIOSvkh4" TargetMode="External"/><Relationship Id="rId411" Type="http://schemas.openxmlformats.org/officeDocument/2006/relationships/hyperlink" Target="https://youtu.be/lnmIgJxa_ZU" TargetMode="External"/><Relationship Id="rId453" Type="http://schemas.openxmlformats.org/officeDocument/2006/relationships/hyperlink" Target="https://www.cornil.com/abm/rampe161.pdf" TargetMode="External"/><Relationship Id="rId509" Type="http://schemas.openxmlformats.org/officeDocument/2006/relationships/hyperlink" Target="https://www.cornil.com/abm/rampe187.pdf" TargetMode="External"/><Relationship Id="rId106" Type="http://schemas.openxmlformats.org/officeDocument/2006/relationships/hyperlink" Target="http://www.cornil.com/abm/FP11-restauration-donnees-Time-Machine.pdf" TargetMode="External"/><Relationship Id="rId313" Type="http://schemas.openxmlformats.org/officeDocument/2006/relationships/hyperlink" Target="https://www.youtube.com/watch?v=ZJ-98Y4h4N0" TargetMode="External"/><Relationship Id="rId495" Type="http://schemas.openxmlformats.org/officeDocument/2006/relationships/hyperlink" Target="https://www.cornil.com/abm/FP161-qqoqcp.pdf" TargetMode="External"/><Relationship Id="rId10" Type="http://schemas.openxmlformats.org/officeDocument/2006/relationships/hyperlink" Target="http://www.cornil.com/abm/rampe129.pdf" TargetMode="External"/><Relationship Id="rId52" Type="http://schemas.openxmlformats.org/officeDocument/2006/relationships/hyperlink" Target="http://www.cornil.com/abm/rampe87.pdf" TargetMode="External"/><Relationship Id="rId94" Type="http://schemas.openxmlformats.org/officeDocument/2006/relationships/hyperlink" Target="http://www.cornil.com/abm/FP40-word2011%20lettres.pdf" TargetMode="External"/><Relationship Id="rId148" Type="http://schemas.openxmlformats.org/officeDocument/2006/relationships/hyperlink" Target="https://www.youtube.com/watch?v=eVMpioRR41M" TargetMode="External"/><Relationship Id="rId355" Type="http://schemas.openxmlformats.org/officeDocument/2006/relationships/hyperlink" Target="http://www.cornil.com/abm/FP67-partage-lienOneDrive.pdf" TargetMode="External"/><Relationship Id="rId397" Type="http://schemas.openxmlformats.org/officeDocument/2006/relationships/hyperlink" Target="http://www.cornil.com/abm/rampe39.pdf" TargetMode="External"/><Relationship Id="rId520" Type="http://schemas.openxmlformats.org/officeDocument/2006/relationships/hyperlink" Target="https://www.cornil.com/abm/FP178-biblioth%E8ques-imovie.pdf" TargetMode="External"/><Relationship Id="rId215" Type="http://schemas.openxmlformats.org/officeDocument/2006/relationships/hyperlink" Target="http://www.youtube.com/watch?v=u20qiv3wobI" TargetMode="External"/><Relationship Id="rId257" Type="http://schemas.openxmlformats.org/officeDocument/2006/relationships/hyperlink" Target="http://www.youtube.com/watch?v=2vVwlHUxKQE" TargetMode="External"/><Relationship Id="rId422" Type="http://schemas.openxmlformats.org/officeDocument/2006/relationships/hyperlink" Target="https://support.apple.com/fr-fr/HT201634" TargetMode="External"/><Relationship Id="rId464" Type="http://schemas.openxmlformats.org/officeDocument/2006/relationships/hyperlink" Target="https://www.cornil.com/abm/FP130-USB4.pdf" TargetMode="External"/><Relationship Id="rId299" Type="http://schemas.openxmlformats.org/officeDocument/2006/relationships/hyperlink" Target="https://www.youtube.com/watch?v=JGq6Z-1g_x0" TargetMode="External"/><Relationship Id="rId63" Type="http://schemas.openxmlformats.org/officeDocument/2006/relationships/hyperlink" Target="http://www.cornil.com/abm/rampe72.pdf" TargetMode="External"/><Relationship Id="rId159" Type="http://schemas.openxmlformats.org/officeDocument/2006/relationships/hyperlink" Target="https://www.youtube.com/watch?v=RXKGaMsIYdc" TargetMode="External"/><Relationship Id="rId366" Type="http://schemas.openxmlformats.org/officeDocument/2006/relationships/hyperlink" Target="https://www.youtube.com/watch?v=Xn0tCN7VjvA&amp;t=8s" TargetMode="External"/><Relationship Id="rId226" Type="http://schemas.openxmlformats.org/officeDocument/2006/relationships/hyperlink" Target="http://www.youtube.com/watch?v=BPJdXojgXmg" TargetMode="External"/><Relationship Id="rId433" Type="http://schemas.openxmlformats.org/officeDocument/2006/relationships/hyperlink" Target="https://www.cornil.com/abm/rampe164.pdf" TargetMode="External"/><Relationship Id="rId74" Type="http://schemas.openxmlformats.org/officeDocument/2006/relationships/hyperlink" Target="http://www.cornil.com/abm/FP62-TeamViewerQuickSupport.pdf" TargetMode="External"/><Relationship Id="rId377" Type="http://schemas.openxmlformats.org/officeDocument/2006/relationships/hyperlink" Target="http://www.cornil.com/abm/rampe13.pdf" TargetMode="External"/><Relationship Id="rId500" Type="http://schemas.openxmlformats.org/officeDocument/2006/relationships/hyperlink" Target="https://www.cornil.com/abm/rampe175.pdf" TargetMode="External"/><Relationship Id="rId5" Type="http://schemas.openxmlformats.org/officeDocument/2006/relationships/hyperlink" Target="http://www.cornil.com/abm/rampe134.pdf" TargetMode="External"/><Relationship Id="rId237" Type="http://schemas.openxmlformats.org/officeDocument/2006/relationships/hyperlink" Target="http://www.youtube.com/watch?v=Ne9oTmkYKzE" TargetMode="External"/><Relationship Id="rId444" Type="http://schemas.openxmlformats.org/officeDocument/2006/relationships/hyperlink" Target="https://www.cornil.com/abm/FP116-iMovie-M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197E-08F2-C448-8038-95409CD400BF}">
  <dimension ref="A1:O613"/>
  <sheetViews>
    <sheetView tabSelected="1" zoomScale="146" zoomScaleNormal="146" workbookViewId="0">
      <pane ySplit="1" topLeftCell="A216" activePane="bottomLeft" state="frozen"/>
      <selection activeCell="B1" sqref="B1"/>
      <selection pane="bottomLeft" activeCell="G239" sqref="G239"/>
    </sheetView>
  </sheetViews>
  <sheetFormatPr baseColWidth="10" defaultColWidth="10.83203125" defaultRowHeight="16" x14ac:dyDescent="0.2"/>
  <cols>
    <col min="1" max="1" width="8.5" customWidth="1"/>
    <col min="2" max="2" width="61.1640625" customWidth="1"/>
    <col min="3" max="3" width="28.6640625" customWidth="1"/>
    <col min="4" max="4" width="5.6640625" customWidth="1"/>
    <col min="5" max="5" width="5" customWidth="1"/>
    <col min="6" max="6" width="4.33203125" customWidth="1"/>
    <col min="7" max="9" width="5.1640625" customWidth="1"/>
    <col min="12" max="13" width="8.6640625" customWidth="1"/>
  </cols>
  <sheetData>
    <row r="1" spans="1:13" x14ac:dyDescent="0.2">
      <c r="A1" s="2" t="s">
        <v>0</v>
      </c>
      <c r="B1" s="3" t="s">
        <v>1</v>
      </c>
      <c r="C1" s="4" t="s">
        <v>2</v>
      </c>
      <c r="D1" s="4" t="s">
        <v>309</v>
      </c>
      <c r="E1" s="4" t="s">
        <v>3</v>
      </c>
      <c r="F1" s="4" t="s">
        <v>4</v>
      </c>
      <c r="G1" s="4" t="s">
        <v>5</v>
      </c>
      <c r="H1" s="4" t="s">
        <v>799</v>
      </c>
      <c r="I1" s="4" t="s">
        <v>798</v>
      </c>
      <c r="J1" s="4" t="s">
        <v>311</v>
      </c>
      <c r="K1" s="4" t="s">
        <v>312</v>
      </c>
      <c r="L1" s="4" t="s">
        <v>313</v>
      </c>
      <c r="M1" s="4" t="s">
        <v>681</v>
      </c>
    </row>
    <row r="2" spans="1:13" ht="17" customHeight="1" x14ac:dyDescent="0.25">
      <c r="A2" s="26">
        <v>0</v>
      </c>
      <c r="B2" s="29" t="s">
        <v>358</v>
      </c>
      <c r="C2" s="26" t="s">
        <v>359</v>
      </c>
      <c r="D2" s="26">
        <v>0</v>
      </c>
      <c r="E2" s="26">
        <v>0</v>
      </c>
      <c r="F2" s="26">
        <v>0</v>
      </c>
      <c r="G2" s="26">
        <v>0</v>
      </c>
      <c r="H2" s="26"/>
      <c r="I2" s="26"/>
      <c r="J2" s="27">
        <v>45460</v>
      </c>
      <c r="K2" s="26"/>
      <c r="L2" s="26"/>
      <c r="M2" s="26">
        <f>YEAR(Tableau2[[#This Row],[date]])</f>
        <v>2024</v>
      </c>
    </row>
    <row r="3" spans="1:13" ht="17" customHeight="1" x14ac:dyDescent="0.2">
      <c r="A3" s="1" t="s">
        <v>192</v>
      </c>
      <c r="B3" s="13" t="s">
        <v>218</v>
      </c>
      <c r="C3" s="1" t="s">
        <v>676</v>
      </c>
      <c r="D3" s="1" t="s">
        <v>7</v>
      </c>
      <c r="E3" s="1">
        <v>1</v>
      </c>
      <c r="F3" s="1">
        <v>0</v>
      </c>
      <c r="G3" s="1">
        <v>0</v>
      </c>
      <c r="H3" s="7"/>
      <c r="I3" s="7">
        <v>0</v>
      </c>
      <c r="J3" s="9">
        <v>0</v>
      </c>
      <c r="K3" s="7">
        <v>49</v>
      </c>
      <c r="L3" s="7"/>
      <c r="M3" s="1">
        <f>YEAR(Tableau2[[#This Row],[date]])</f>
        <v>1900</v>
      </c>
    </row>
    <row r="4" spans="1:13" ht="17" customHeight="1" x14ac:dyDescent="0.2">
      <c r="A4" s="1" t="s">
        <v>253</v>
      </c>
      <c r="B4" s="13" t="s">
        <v>416</v>
      </c>
      <c r="C4" s="1" t="s">
        <v>676</v>
      </c>
      <c r="D4" s="1" t="s">
        <v>253</v>
      </c>
      <c r="E4" s="1">
        <v>1</v>
      </c>
      <c r="F4" s="1">
        <v>1</v>
      </c>
      <c r="G4" s="1">
        <v>0</v>
      </c>
      <c r="H4" s="7"/>
      <c r="I4" s="7">
        <v>0</v>
      </c>
      <c r="J4" s="9">
        <v>42404</v>
      </c>
      <c r="K4" s="7"/>
      <c r="L4" s="24">
        <v>5.8564814814814825E-3</v>
      </c>
      <c r="M4" s="1">
        <f>YEAR(Tableau2[[#This Row],[date]])</f>
        <v>2016</v>
      </c>
    </row>
    <row r="5" spans="1:13" ht="17" customHeight="1" x14ac:dyDescent="0.2">
      <c r="A5" s="1" t="s">
        <v>253</v>
      </c>
      <c r="B5" s="13" t="s">
        <v>412</v>
      </c>
      <c r="C5" s="1" t="s">
        <v>654</v>
      </c>
      <c r="D5" s="1" t="s">
        <v>253</v>
      </c>
      <c r="E5" s="1">
        <v>1</v>
      </c>
      <c r="F5" s="1">
        <v>1</v>
      </c>
      <c r="G5" s="1">
        <v>0</v>
      </c>
      <c r="H5" s="1"/>
      <c r="I5" s="1">
        <v>0</v>
      </c>
      <c r="J5" s="8">
        <v>42404</v>
      </c>
      <c r="K5" s="1"/>
      <c r="L5" s="10">
        <v>1.5740740740740741E-3</v>
      </c>
      <c r="M5" s="1">
        <f>YEAR(Tableau2[[#This Row],[date]])</f>
        <v>2016</v>
      </c>
    </row>
    <row r="6" spans="1:13" ht="17" customHeight="1" x14ac:dyDescent="0.2">
      <c r="A6" s="1" t="s">
        <v>951</v>
      </c>
      <c r="B6" s="13" t="s">
        <v>952</v>
      </c>
      <c r="C6" s="1" t="s">
        <v>654</v>
      </c>
      <c r="D6" s="1" t="s">
        <v>7</v>
      </c>
      <c r="E6" s="1">
        <v>1</v>
      </c>
      <c r="F6" s="1">
        <v>1</v>
      </c>
      <c r="G6" s="1">
        <v>0</v>
      </c>
      <c r="H6" s="1"/>
      <c r="I6" s="1"/>
      <c r="J6" s="8">
        <v>44279</v>
      </c>
      <c r="K6" s="1">
        <v>9</v>
      </c>
      <c r="L6" s="10"/>
      <c r="M6" s="1">
        <f>YEAR(Tableau2[[#This Row],[date]])</f>
        <v>2021</v>
      </c>
    </row>
    <row r="7" spans="1:13" ht="17" customHeight="1" x14ac:dyDescent="0.2">
      <c r="A7" s="1" t="s">
        <v>1059</v>
      </c>
      <c r="B7" s="13" t="s">
        <v>1060</v>
      </c>
      <c r="C7" s="1" t="s">
        <v>1060</v>
      </c>
      <c r="D7" s="1" t="s">
        <v>7</v>
      </c>
      <c r="E7" s="1">
        <v>0</v>
      </c>
      <c r="F7" s="1">
        <v>1</v>
      </c>
      <c r="G7" s="1">
        <v>0</v>
      </c>
      <c r="H7" s="1"/>
      <c r="I7" s="1"/>
      <c r="J7" s="8">
        <v>44681</v>
      </c>
      <c r="K7" s="1">
        <v>8</v>
      </c>
      <c r="L7" s="10"/>
      <c r="M7" s="1">
        <f>YEAR(Tableau2[[#This Row],[date]])</f>
        <v>2022</v>
      </c>
    </row>
    <row r="8" spans="1:13" ht="17" customHeight="1" x14ac:dyDescent="0.2">
      <c r="A8" s="1" t="s">
        <v>800</v>
      </c>
      <c r="B8" s="13" t="s">
        <v>801</v>
      </c>
      <c r="C8" s="1" t="s">
        <v>810</v>
      </c>
      <c r="D8" s="1" t="s">
        <v>802</v>
      </c>
      <c r="E8" s="1">
        <v>0</v>
      </c>
      <c r="F8" s="1">
        <v>0</v>
      </c>
      <c r="G8" s="1">
        <v>0</v>
      </c>
      <c r="H8" s="1">
        <v>0</v>
      </c>
      <c r="I8" s="1">
        <v>1</v>
      </c>
      <c r="J8" s="8">
        <v>31625</v>
      </c>
      <c r="K8" s="1">
        <v>16</v>
      </c>
      <c r="L8" s="10"/>
      <c r="M8" s="1">
        <f>YEAR(Tableau2[[#This Row],[date]])</f>
        <v>1986</v>
      </c>
    </row>
    <row r="9" spans="1:13" ht="17" customHeight="1" x14ac:dyDescent="0.2">
      <c r="A9" s="1" t="s">
        <v>805</v>
      </c>
      <c r="B9" s="13" t="s">
        <v>803</v>
      </c>
      <c r="C9" s="1" t="s">
        <v>810</v>
      </c>
      <c r="D9" s="1" t="s">
        <v>802</v>
      </c>
      <c r="E9" s="1">
        <v>0</v>
      </c>
      <c r="F9" s="1">
        <v>0</v>
      </c>
      <c r="G9" s="1">
        <v>0</v>
      </c>
      <c r="H9" s="1">
        <v>0</v>
      </c>
      <c r="I9" s="1">
        <v>1</v>
      </c>
      <c r="J9" s="8">
        <v>31625</v>
      </c>
      <c r="K9" s="1">
        <v>17</v>
      </c>
      <c r="L9" s="10"/>
      <c r="M9" s="1">
        <f>YEAR(Tableau2[[#This Row],[date]])</f>
        <v>1986</v>
      </c>
    </row>
    <row r="10" spans="1:13" ht="17" customHeight="1" x14ac:dyDescent="0.2">
      <c r="A10" s="1" t="s">
        <v>945</v>
      </c>
      <c r="B10" s="13" t="s">
        <v>947</v>
      </c>
      <c r="C10" s="1" t="s">
        <v>946</v>
      </c>
      <c r="D10" s="1" t="s">
        <v>7</v>
      </c>
      <c r="E10" s="1">
        <v>0</v>
      </c>
      <c r="F10" s="1">
        <v>1</v>
      </c>
      <c r="G10" s="1">
        <v>0</v>
      </c>
      <c r="H10" s="1"/>
      <c r="I10" s="1"/>
      <c r="J10" s="8">
        <v>44540</v>
      </c>
      <c r="K10" s="1">
        <v>41</v>
      </c>
      <c r="L10" s="10"/>
      <c r="M10" s="1">
        <f>YEAR(Tableau2[[#This Row],[date]])</f>
        <v>2021</v>
      </c>
    </row>
    <row r="11" spans="1:13" ht="17" customHeight="1" x14ac:dyDescent="0.2">
      <c r="A11" s="1" t="s">
        <v>806</v>
      </c>
      <c r="B11" s="13" t="s">
        <v>804</v>
      </c>
      <c r="C11" s="1" t="s">
        <v>810</v>
      </c>
      <c r="D11" s="1" t="s">
        <v>802</v>
      </c>
      <c r="E11" s="1">
        <v>0</v>
      </c>
      <c r="F11" s="1">
        <v>0</v>
      </c>
      <c r="G11" s="1">
        <v>0</v>
      </c>
      <c r="H11" s="1">
        <v>0</v>
      </c>
      <c r="I11" s="1">
        <v>1</v>
      </c>
      <c r="J11" s="8">
        <v>31625</v>
      </c>
      <c r="K11" s="1">
        <v>7</v>
      </c>
      <c r="L11" s="10"/>
      <c r="M11" s="1">
        <f>YEAR(Tableau2[[#This Row],[date]])</f>
        <v>1986</v>
      </c>
    </row>
    <row r="12" spans="1:13" ht="17" customHeight="1" x14ac:dyDescent="0.2">
      <c r="A12" s="1" t="s">
        <v>253</v>
      </c>
      <c r="B12" s="13" t="s">
        <v>1258</v>
      </c>
      <c r="C12" s="1" t="s">
        <v>1259</v>
      </c>
      <c r="D12" s="1" t="s">
        <v>7</v>
      </c>
      <c r="E12" s="1">
        <v>1</v>
      </c>
      <c r="F12" s="1">
        <v>0</v>
      </c>
      <c r="G12" s="1">
        <v>0</v>
      </c>
      <c r="H12" s="1"/>
      <c r="I12" s="1"/>
      <c r="J12" s="8">
        <v>45118</v>
      </c>
      <c r="K12" s="1"/>
      <c r="L12" s="10">
        <v>1.579861111111111E-2</v>
      </c>
      <c r="M12" s="1">
        <f>YEAR(Tableau2[[#This Row],[date]])</f>
        <v>2023</v>
      </c>
    </row>
    <row r="13" spans="1:13" ht="17" customHeight="1" x14ac:dyDescent="0.2">
      <c r="A13" s="1" t="s">
        <v>980</v>
      </c>
      <c r="B13" s="13" t="s">
        <v>1202</v>
      </c>
      <c r="C13" s="1" t="s">
        <v>981</v>
      </c>
      <c r="D13" s="1" t="s">
        <v>7</v>
      </c>
      <c r="E13" s="1">
        <v>1</v>
      </c>
      <c r="F13" s="1">
        <v>0</v>
      </c>
      <c r="G13" s="1">
        <v>0</v>
      </c>
      <c r="H13" s="1"/>
      <c r="I13" s="1"/>
      <c r="J13" s="8">
        <v>44470</v>
      </c>
      <c r="K13" s="1"/>
      <c r="L13" s="10"/>
      <c r="M13" s="1">
        <f>YEAR(Tableau2[[#This Row],[date]])</f>
        <v>2021</v>
      </c>
    </row>
    <row r="14" spans="1:13" ht="17" customHeight="1" x14ac:dyDescent="0.2">
      <c r="A14" s="1" t="s">
        <v>1201</v>
      </c>
      <c r="B14" s="13" t="s">
        <v>1203</v>
      </c>
      <c r="C14" s="1" t="s">
        <v>981</v>
      </c>
      <c r="D14" s="1" t="s">
        <v>7</v>
      </c>
      <c r="E14" s="1">
        <v>1</v>
      </c>
      <c r="F14" s="1">
        <v>0</v>
      </c>
      <c r="G14" s="1">
        <v>0</v>
      </c>
      <c r="H14" s="1"/>
      <c r="I14" s="1"/>
      <c r="J14" s="8">
        <v>44930</v>
      </c>
      <c r="K14" s="1">
        <v>39</v>
      </c>
      <c r="L14" s="10"/>
      <c r="M14" s="1">
        <f>YEAR(Tableau2[[#This Row],[date]])</f>
        <v>2023</v>
      </c>
    </row>
    <row r="15" spans="1:13" ht="17" customHeight="1" x14ac:dyDescent="0.2">
      <c r="A15" s="1" t="s">
        <v>921</v>
      </c>
      <c r="B15" s="13" t="s">
        <v>929</v>
      </c>
      <c r="C15" s="1" t="s">
        <v>935</v>
      </c>
      <c r="D15" s="1" t="s">
        <v>923</v>
      </c>
      <c r="E15" s="1">
        <v>1</v>
      </c>
      <c r="F15" s="1">
        <v>0</v>
      </c>
      <c r="G15" s="1">
        <v>0</v>
      </c>
      <c r="H15" s="1"/>
      <c r="I15" s="1"/>
      <c r="J15" s="8">
        <v>44159</v>
      </c>
      <c r="K15" s="1"/>
      <c r="L15" s="10"/>
      <c r="M15" s="1">
        <f>YEAR(Tableau2[[#This Row],[date]])</f>
        <v>2020</v>
      </c>
    </row>
    <row r="16" spans="1:13" ht="17" customHeight="1" x14ac:dyDescent="0.2">
      <c r="A16" s="1" t="s">
        <v>1128</v>
      </c>
      <c r="B16" s="13" t="s">
        <v>1157</v>
      </c>
      <c r="C16" s="1" t="s">
        <v>1158</v>
      </c>
      <c r="D16" s="1" t="s">
        <v>7</v>
      </c>
      <c r="E16" s="1">
        <v>1</v>
      </c>
      <c r="F16" s="1">
        <v>1</v>
      </c>
      <c r="G16" s="1">
        <v>0</v>
      </c>
      <c r="H16" s="1"/>
      <c r="I16" s="1"/>
      <c r="J16" s="8">
        <v>44882</v>
      </c>
      <c r="K16" s="1">
        <v>22</v>
      </c>
      <c r="L16" s="10"/>
      <c r="M16" s="1">
        <f>YEAR(Tableau2[[#This Row],[date]])</f>
        <v>2022</v>
      </c>
    </row>
    <row r="17" spans="1:13" ht="17" customHeight="1" x14ac:dyDescent="0.2">
      <c r="A17" s="1" t="s">
        <v>209</v>
      </c>
      <c r="B17" s="12" t="s">
        <v>303</v>
      </c>
      <c r="C17" s="1" t="s">
        <v>241</v>
      </c>
      <c r="D17" s="1" t="s">
        <v>7</v>
      </c>
      <c r="E17" s="1">
        <v>1</v>
      </c>
      <c r="F17" s="1">
        <v>0</v>
      </c>
      <c r="G17" s="1">
        <v>0</v>
      </c>
      <c r="H17" s="1"/>
      <c r="I17" s="1"/>
      <c r="J17" s="8">
        <v>42248</v>
      </c>
      <c r="K17" s="1">
        <v>11</v>
      </c>
      <c r="L17" s="1"/>
      <c r="M17" s="1">
        <f>YEAR(Tableau2[[#This Row],[date]])</f>
        <v>2015</v>
      </c>
    </row>
    <row r="18" spans="1:13" ht="17" customHeight="1" x14ac:dyDescent="0.2">
      <c r="A18" s="1" t="s">
        <v>739</v>
      </c>
      <c r="B18" s="12" t="s">
        <v>740</v>
      </c>
      <c r="C18" s="1" t="s">
        <v>241</v>
      </c>
      <c r="D18" s="1" t="s">
        <v>7</v>
      </c>
      <c r="E18" s="1">
        <v>1</v>
      </c>
      <c r="F18" s="1">
        <v>0</v>
      </c>
      <c r="G18" s="1">
        <v>0</v>
      </c>
      <c r="H18" s="1"/>
      <c r="I18" s="1"/>
      <c r="J18" s="8">
        <v>43296</v>
      </c>
      <c r="K18" s="1">
        <v>12</v>
      </c>
      <c r="L18" s="1"/>
      <c r="M18" s="1">
        <f>YEAR(Tableau2[[#This Row],[date]])</f>
        <v>2018</v>
      </c>
    </row>
    <row r="19" spans="1:13" ht="17" customHeight="1" x14ac:dyDescent="0.2">
      <c r="A19" s="1" t="s">
        <v>92</v>
      </c>
      <c r="B19" s="12" t="s">
        <v>13</v>
      </c>
      <c r="C19" s="1" t="s">
        <v>14</v>
      </c>
      <c r="D19" s="1" t="s">
        <v>7</v>
      </c>
      <c r="E19" s="1">
        <v>1</v>
      </c>
      <c r="F19" s="1">
        <v>0</v>
      </c>
      <c r="G19" s="1">
        <v>0</v>
      </c>
      <c r="H19" s="1"/>
      <c r="I19" s="1"/>
      <c r="J19" s="8">
        <v>43302</v>
      </c>
      <c r="K19" s="1">
        <v>18</v>
      </c>
      <c r="L19" s="1"/>
      <c r="M19" s="1">
        <f>YEAR(Tableau2[[#This Row],[date]])</f>
        <v>2018</v>
      </c>
    </row>
    <row r="20" spans="1:13" ht="17" customHeight="1" x14ac:dyDescent="0.2">
      <c r="A20" s="1" t="s">
        <v>253</v>
      </c>
      <c r="B20" s="13" t="s">
        <v>329</v>
      </c>
      <c r="C20" s="1" t="s">
        <v>908</v>
      </c>
      <c r="D20" s="1" t="s">
        <v>253</v>
      </c>
      <c r="E20" s="1">
        <v>1</v>
      </c>
      <c r="F20" s="1">
        <v>0</v>
      </c>
      <c r="G20" s="1">
        <v>0</v>
      </c>
      <c r="H20" s="1"/>
      <c r="I20" s="1"/>
      <c r="J20" s="8">
        <v>43526</v>
      </c>
      <c r="K20" s="1"/>
      <c r="L20" s="10">
        <v>5.7638888888888887E-3</v>
      </c>
      <c r="M20" s="1">
        <f>YEAR(Tableau2[[#This Row],[date]])</f>
        <v>2019</v>
      </c>
    </row>
    <row r="21" spans="1:13" ht="17" customHeight="1" x14ac:dyDescent="0.2">
      <c r="A21" s="1" t="s">
        <v>204</v>
      </c>
      <c r="B21" s="12" t="s">
        <v>230</v>
      </c>
      <c r="C21" s="1" t="s">
        <v>909</v>
      </c>
      <c r="D21" s="1" t="s">
        <v>7</v>
      </c>
      <c r="E21" s="1">
        <v>1</v>
      </c>
      <c r="F21" s="1">
        <v>0</v>
      </c>
      <c r="G21" s="1">
        <v>0</v>
      </c>
      <c r="H21" s="1"/>
      <c r="I21" s="1"/>
      <c r="J21" s="8">
        <v>42016</v>
      </c>
      <c r="K21" s="1">
        <v>12</v>
      </c>
      <c r="L21" s="1"/>
      <c r="M21" s="1">
        <f>YEAR(Tableau2[[#This Row],[date]])</f>
        <v>2015</v>
      </c>
    </row>
    <row r="22" spans="1:13" ht="17" customHeight="1" x14ac:dyDescent="0.2">
      <c r="A22" s="1" t="s">
        <v>253</v>
      </c>
      <c r="B22" s="30" t="s">
        <v>411</v>
      </c>
      <c r="C22" s="1" t="s">
        <v>653</v>
      </c>
      <c r="D22" s="1" t="s">
        <v>253</v>
      </c>
      <c r="E22" s="1">
        <v>0</v>
      </c>
      <c r="F22" s="1">
        <v>0</v>
      </c>
      <c r="G22" s="1">
        <v>0</v>
      </c>
      <c r="H22" s="1"/>
      <c r="I22" s="1"/>
      <c r="J22" s="8">
        <v>42459</v>
      </c>
      <c r="K22" s="1"/>
      <c r="L22" s="10">
        <v>3.3101851851851851E-3</v>
      </c>
      <c r="M22" s="1">
        <f>YEAR(Tableau2[[#This Row],[date]])</f>
        <v>2016</v>
      </c>
    </row>
    <row r="23" spans="1:13" ht="17" customHeight="1" x14ac:dyDescent="0.2">
      <c r="A23" s="1" t="s">
        <v>253</v>
      </c>
      <c r="B23" s="30" t="s">
        <v>413</v>
      </c>
      <c r="C23" s="1" t="s">
        <v>655</v>
      </c>
      <c r="D23" s="1" t="s">
        <v>253</v>
      </c>
      <c r="E23" s="1">
        <v>0</v>
      </c>
      <c r="F23" s="1">
        <v>0</v>
      </c>
      <c r="G23" s="1">
        <v>0</v>
      </c>
      <c r="H23" s="1"/>
      <c r="I23" s="1"/>
      <c r="J23" s="8">
        <v>42447</v>
      </c>
      <c r="K23" s="1"/>
      <c r="L23" s="10">
        <v>3.5995370370370369E-3</v>
      </c>
      <c r="M23" s="1">
        <f>YEAR(Tableau2[[#This Row],[date]])</f>
        <v>2016</v>
      </c>
    </row>
    <row r="24" spans="1:13" ht="17" customHeight="1" x14ac:dyDescent="0.2">
      <c r="A24" s="1" t="s">
        <v>253</v>
      </c>
      <c r="B24" s="13" t="s">
        <v>414</v>
      </c>
      <c r="C24" s="1" t="s">
        <v>656</v>
      </c>
      <c r="D24" s="1" t="s">
        <v>253</v>
      </c>
      <c r="E24" s="1">
        <v>0</v>
      </c>
      <c r="F24" s="1">
        <v>0</v>
      </c>
      <c r="G24" s="1">
        <v>0</v>
      </c>
      <c r="H24" s="1"/>
      <c r="I24" s="1"/>
      <c r="J24" s="8">
        <v>42447</v>
      </c>
      <c r="K24" s="1"/>
      <c r="L24" s="10">
        <v>1.0648148148148147E-3</v>
      </c>
      <c r="M24" s="1">
        <f>YEAR(Tableau2[[#This Row],[date]])</f>
        <v>2016</v>
      </c>
    </row>
    <row r="25" spans="1:13" ht="17" customHeight="1" x14ac:dyDescent="0.2">
      <c r="A25" s="1" t="s">
        <v>253</v>
      </c>
      <c r="B25" s="13" t="s">
        <v>325</v>
      </c>
      <c r="C25" s="1" t="s">
        <v>326</v>
      </c>
      <c r="D25" s="1" t="s">
        <v>277</v>
      </c>
      <c r="E25" s="1">
        <v>0</v>
      </c>
      <c r="F25" s="1">
        <v>1</v>
      </c>
      <c r="G25" s="1">
        <v>0</v>
      </c>
      <c r="H25" s="1"/>
      <c r="I25" s="1"/>
      <c r="J25" s="8">
        <v>43493</v>
      </c>
      <c r="K25" s="1"/>
      <c r="L25" s="10">
        <v>1.0648148148148147E-3</v>
      </c>
      <c r="M25" s="1">
        <f>YEAR(Tableau2[[#This Row],[date]])</f>
        <v>2019</v>
      </c>
    </row>
    <row r="26" spans="1:13" ht="17" customHeight="1" x14ac:dyDescent="0.2">
      <c r="A26" s="1" t="s">
        <v>140</v>
      </c>
      <c r="B26" s="12" t="s">
        <v>64</v>
      </c>
      <c r="C26" s="1" t="s">
        <v>906</v>
      </c>
      <c r="D26" s="1" t="s">
        <v>7</v>
      </c>
      <c r="E26" s="1">
        <v>0</v>
      </c>
      <c r="F26" s="1">
        <v>1</v>
      </c>
      <c r="G26" s="1">
        <v>0</v>
      </c>
      <c r="H26" s="1"/>
      <c r="I26" s="1"/>
      <c r="J26" s="8">
        <v>42078</v>
      </c>
      <c r="K26" s="1">
        <v>25</v>
      </c>
      <c r="L26" s="1"/>
      <c r="M26" s="1">
        <f>YEAR(Tableau2[[#This Row],[date]])</f>
        <v>2015</v>
      </c>
    </row>
    <row r="27" spans="1:13" ht="17" customHeight="1" x14ac:dyDescent="0.2">
      <c r="A27" s="1" t="s">
        <v>124</v>
      </c>
      <c r="B27" s="12" t="s">
        <v>47</v>
      </c>
      <c r="C27" s="1" t="s">
        <v>907</v>
      </c>
      <c r="D27" s="1" t="s">
        <v>7</v>
      </c>
      <c r="E27" s="1">
        <v>0</v>
      </c>
      <c r="F27" s="1">
        <v>1</v>
      </c>
      <c r="G27" s="1">
        <v>0</v>
      </c>
      <c r="H27" s="1"/>
      <c r="I27" s="1"/>
      <c r="J27" s="8">
        <v>42371</v>
      </c>
      <c r="K27" s="1">
        <v>34</v>
      </c>
      <c r="L27" s="1"/>
      <c r="M27" s="1">
        <f>YEAR(Tableau2[[#This Row],[date]])</f>
        <v>2016</v>
      </c>
    </row>
    <row r="28" spans="1:13" ht="17" customHeight="1" x14ac:dyDescent="0.2">
      <c r="A28" s="1" t="s">
        <v>196</v>
      </c>
      <c r="B28" s="31" t="s">
        <v>222</v>
      </c>
      <c r="C28" s="1" t="s">
        <v>237</v>
      </c>
      <c r="D28" s="1" t="s">
        <v>7</v>
      </c>
      <c r="E28" s="1">
        <v>1</v>
      </c>
      <c r="F28" s="1">
        <v>0</v>
      </c>
      <c r="G28" s="1">
        <v>0</v>
      </c>
      <c r="H28" s="1"/>
      <c r="I28" s="1"/>
      <c r="J28" s="8">
        <v>42801</v>
      </c>
      <c r="K28" s="1">
        <v>18</v>
      </c>
      <c r="L28" s="1"/>
      <c r="M28" s="1">
        <f>YEAR(Tableau2[[#This Row],[date]])</f>
        <v>2017</v>
      </c>
    </row>
    <row r="29" spans="1:13" ht="17" customHeight="1" x14ac:dyDescent="0.2">
      <c r="A29" s="1" t="s">
        <v>195</v>
      </c>
      <c r="B29" s="12" t="s">
        <v>221</v>
      </c>
      <c r="C29" s="1" t="s">
        <v>237</v>
      </c>
      <c r="D29" s="1" t="s">
        <v>7</v>
      </c>
      <c r="E29" s="1">
        <v>1</v>
      </c>
      <c r="F29" s="1">
        <v>0</v>
      </c>
      <c r="G29" s="1">
        <v>0</v>
      </c>
      <c r="H29" s="1"/>
      <c r="I29" s="1"/>
      <c r="J29" s="8">
        <v>42492</v>
      </c>
      <c r="K29" s="1">
        <v>11</v>
      </c>
      <c r="L29" s="1"/>
      <c r="M29" s="1">
        <f>YEAR(Tableau2[[#This Row],[date]])</f>
        <v>2016</v>
      </c>
    </row>
    <row r="30" spans="1:13" ht="17" customHeight="1" x14ac:dyDescent="0.2">
      <c r="A30" s="1" t="s">
        <v>253</v>
      </c>
      <c r="B30" s="13" t="s">
        <v>673</v>
      </c>
      <c r="C30" s="1" t="s">
        <v>674</v>
      </c>
      <c r="D30" s="1" t="s">
        <v>253</v>
      </c>
      <c r="E30" s="1">
        <v>0</v>
      </c>
      <c r="F30" s="1">
        <v>0</v>
      </c>
      <c r="G30" s="1">
        <v>0</v>
      </c>
      <c r="H30" s="1"/>
      <c r="I30" s="1"/>
      <c r="J30" s="8">
        <v>43582</v>
      </c>
      <c r="K30" s="1"/>
      <c r="L30" s="10">
        <v>4.2824074074074075E-4</v>
      </c>
      <c r="M30" s="1">
        <f>YEAR(Tableau2[[#This Row],[date]])</f>
        <v>2019</v>
      </c>
    </row>
    <row r="31" spans="1:13" ht="17" customHeight="1" x14ac:dyDescent="0.2">
      <c r="A31" s="1" t="s">
        <v>253</v>
      </c>
      <c r="B31" s="13" t="s">
        <v>460</v>
      </c>
      <c r="C31" s="1" t="s">
        <v>586</v>
      </c>
      <c r="D31" s="1" t="s">
        <v>253</v>
      </c>
      <c r="E31" s="1">
        <v>1</v>
      </c>
      <c r="F31" s="1">
        <v>0</v>
      </c>
      <c r="G31" s="1">
        <v>0</v>
      </c>
      <c r="H31" s="1"/>
      <c r="I31" s="1"/>
      <c r="J31" s="8">
        <v>41460</v>
      </c>
      <c r="K31" s="1"/>
      <c r="L31" s="10">
        <v>4.6643518518518518E-3</v>
      </c>
      <c r="M31" s="1">
        <f>YEAR(Tableau2[[#This Row],[date]])</f>
        <v>2013</v>
      </c>
    </row>
    <row r="32" spans="1:13" ht="17" customHeight="1" x14ac:dyDescent="0.2">
      <c r="A32" s="1" t="s">
        <v>253</v>
      </c>
      <c r="B32" s="13" t="s">
        <v>495</v>
      </c>
      <c r="C32" s="1" t="s">
        <v>586</v>
      </c>
      <c r="D32" s="1" t="s">
        <v>253</v>
      </c>
      <c r="E32" s="1">
        <v>1</v>
      </c>
      <c r="F32" s="1">
        <v>0</v>
      </c>
      <c r="G32" s="1">
        <v>0</v>
      </c>
      <c r="H32" s="1"/>
      <c r="I32" s="1"/>
      <c r="J32" s="8">
        <v>39464</v>
      </c>
      <c r="K32" s="1"/>
      <c r="L32" s="10">
        <v>6.1921296296296299E-3</v>
      </c>
      <c r="M32" s="1">
        <f>YEAR(Tableau2[[#This Row],[date]])</f>
        <v>2008</v>
      </c>
    </row>
    <row r="33" spans="1:13" ht="17" customHeight="1" x14ac:dyDescent="0.2">
      <c r="A33" s="1" t="s">
        <v>253</v>
      </c>
      <c r="B33" s="13" t="s">
        <v>454</v>
      </c>
      <c r="C33" s="1" t="s">
        <v>586</v>
      </c>
      <c r="D33" s="1" t="s">
        <v>253</v>
      </c>
      <c r="E33" s="1">
        <v>1</v>
      </c>
      <c r="F33" s="1">
        <v>0</v>
      </c>
      <c r="G33" s="1">
        <v>0</v>
      </c>
      <c r="H33" s="1"/>
      <c r="I33" s="1"/>
      <c r="J33" s="8">
        <v>41460</v>
      </c>
      <c r="K33" s="1"/>
      <c r="L33" s="10">
        <v>1.2719907407407407E-2</v>
      </c>
      <c r="M33" s="1">
        <f>YEAR(Tableau2[[#This Row],[date]])</f>
        <v>2013</v>
      </c>
    </row>
    <row r="34" spans="1:13" ht="17" customHeight="1" x14ac:dyDescent="0.2">
      <c r="A34" s="1" t="s">
        <v>253</v>
      </c>
      <c r="B34" s="13" t="s">
        <v>527</v>
      </c>
      <c r="C34" s="1" t="s">
        <v>615</v>
      </c>
      <c r="D34" s="1" t="s">
        <v>253</v>
      </c>
      <c r="E34" s="1">
        <v>1</v>
      </c>
      <c r="F34" s="1">
        <v>0</v>
      </c>
      <c r="G34" s="1">
        <v>0</v>
      </c>
      <c r="H34" s="1"/>
      <c r="I34" s="1"/>
      <c r="J34" s="8">
        <v>39464</v>
      </c>
      <c r="K34" s="1"/>
      <c r="L34" s="10">
        <v>2.3726851851851851E-3</v>
      </c>
      <c r="M34" s="1">
        <f>YEAR(Tableau2[[#This Row],[date]])</f>
        <v>2008</v>
      </c>
    </row>
    <row r="35" spans="1:13" ht="17" customHeight="1" x14ac:dyDescent="0.2">
      <c r="A35" s="1" t="s">
        <v>253</v>
      </c>
      <c r="B35" s="13" t="s">
        <v>526</v>
      </c>
      <c r="C35" s="1" t="s">
        <v>614</v>
      </c>
      <c r="D35" s="1" t="s">
        <v>253</v>
      </c>
      <c r="E35" s="1">
        <v>1</v>
      </c>
      <c r="F35" s="1">
        <v>0</v>
      </c>
      <c r="G35" s="1">
        <v>0</v>
      </c>
      <c r="H35" s="1"/>
      <c r="I35" s="1"/>
      <c r="J35" s="8">
        <v>39467</v>
      </c>
      <c r="K35" s="1"/>
      <c r="L35" s="10">
        <v>4.6643518518518518E-3</v>
      </c>
      <c r="M35" s="1">
        <f>YEAR(Tableau2[[#This Row],[date]])</f>
        <v>2008</v>
      </c>
    </row>
    <row r="36" spans="1:13" ht="17" customHeight="1" x14ac:dyDescent="0.2">
      <c r="A36" s="1" t="s">
        <v>253</v>
      </c>
      <c r="B36" s="13" t="s">
        <v>940</v>
      </c>
      <c r="C36" s="1" t="s">
        <v>941</v>
      </c>
      <c r="D36" s="1" t="s">
        <v>253</v>
      </c>
      <c r="E36" s="1">
        <v>1</v>
      </c>
      <c r="F36" s="1">
        <v>1</v>
      </c>
      <c r="G36" s="1">
        <v>0</v>
      </c>
      <c r="H36" s="1"/>
      <c r="I36" s="1"/>
      <c r="J36" s="8">
        <v>44542</v>
      </c>
      <c r="K36" s="1"/>
      <c r="L36" s="10">
        <v>3.5416666666666665E-3</v>
      </c>
      <c r="M36" s="1">
        <f>YEAR(Tableau2[[#This Row],[date]])</f>
        <v>2021</v>
      </c>
    </row>
    <row r="37" spans="1:13" ht="17" customHeight="1" x14ac:dyDescent="0.2">
      <c r="A37" s="1" t="s">
        <v>766</v>
      </c>
      <c r="B37" s="13" t="s">
        <v>767</v>
      </c>
      <c r="C37" s="1" t="s">
        <v>768</v>
      </c>
      <c r="D37" s="1" t="s">
        <v>7</v>
      </c>
      <c r="E37" s="1">
        <v>1</v>
      </c>
      <c r="F37" s="1">
        <v>1</v>
      </c>
      <c r="G37" s="1">
        <v>1</v>
      </c>
      <c r="H37" s="1"/>
      <c r="I37" s="1"/>
      <c r="J37" s="8">
        <v>43687</v>
      </c>
      <c r="K37" s="1">
        <v>7</v>
      </c>
      <c r="L37" s="10"/>
      <c r="M37" s="1">
        <f>YEAR(Tableau2[[#This Row],[date]])</f>
        <v>2019</v>
      </c>
    </row>
    <row r="38" spans="1:13" ht="17" customHeight="1" x14ac:dyDescent="0.2">
      <c r="A38" s="1" t="s">
        <v>881</v>
      </c>
      <c r="B38" s="13" t="s">
        <v>879</v>
      </c>
      <c r="C38" s="1" t="s">
        <v>880</v>
      </c>
      <c r="D38" s="1" t="s">
        <v>7</v>
      </c>
      <c r="E38" s="1">
        <v>0</v>
      </c>
      <c r="F38" s="1">
        <v>0</v>
      </c>
      <c r="G38" s="1">
        <v>0</v>
      </c>
      <c r="H38" s="1"/>
      <c r="I38" s="1">
        <v>1</v>
      </c>
      <c r="J38" s="8">
        <v>44046</v>
      </c>
      <c r="K38" s="1">
        <v>86</v>
      </c>
      <c r="L38" s="10"/>
      <c r="M38" s="1">
        <f>YEAR(Tableau2[[#This Row],[date]])</f>
        <v>2020</v>
      </c>
    </row>
    <row r="39" spans="1:13" ht="17" customHeight="1" x14ac:dyDescent="0.2">
      <c r="A39" s="1" t="s">
        <v>148</v>
      </c>
      <c r="B39" s="12" t="s">
        <v>73</v>
      </c>
      <c r="C39" s="1" t="s">
        <v>353</v>
      </c>
      <c r="D39" s="1" t="s">
        <v>7</v>
      </c>
      <c r="E39" s="1">
        <v>0</v>
      </c>
      <c r="F39" s="1">
        <v>1</v>
      </c>
      <c r="G39" s="1">
        <v>0</v>
      </c>
      <c r="H39" s="1"/>
      <c r="I39" s="1"/>
      <c r="J39" s="8">
        <v>41866</v>
      </c>
      <c r="K39" s="1">
        <v>91</v>
      </c>
      <c r="L39" s="1"/>
      <c r="M39" s="1">
        <f>YEAR(Tableau2[[#This Row],[date]])</f>
        <v>2014</v>
      </c>
    </row>
    <row r="40" spans="1:13" ht="17" customHeight="1" x14ac:dyDescent="0.2">
      <c r="A40" s="1" t="s">
        <v>88</v>
      </c>
      <c r="B40" s="12" t="s">
        <v>87</v>
      </c>
      <c r="C40" s="1" t="s">
        <v>324</v>
      </c>
      <c r="D40" s="1" t="s">
        <v>7</v>
      </c>
      <c r="E40" s="1">
        <v>0</v>
      </c>
      <c r="F40" s="1">
        <v>1</v>
      </c>
      <c r="G40" s="1">
        <v>0</v>
      </c>
      <c r="H40" s="1"/>
      <c r="I40" s="1"/>
      <c r="J40" s="8">
        <v>43569</v>
      </c>
      <c r="K40" s="1">
        <v>69</v>
      </c>
      <c r="L40" s="1"/>
      <c r="M40" s="1">
        <f>YEAR(Tableau2[[#This Row],[date]])</f>
        <v>2019</v>
      </c>
    </row>
    <row r="41" spans="1:13" ht="17" customHeight="1" x14ac:dyDescent="0.2">
      <c r="A41" s="1" t="s">
        <v>723</v>
      </c>
      <c r="B41" s="13" t="s">
        <v>724</v>
      </c>
      <c r="C41" s="1" t="s">
        <v>324</v>
      </c>
      <c r="D41" s="1" t="s">
        <v>725</v>
      </c>
      <c r="E41" s="1">
        <v>0</v>
      </c>
      <c r="F41" s="1">
        <v>1</v>
      </c>
      <c r="G41" s="1">
        <v>1</v>
      </c>
      <c r="H41" s="1"/>
      <c r="I41" s="1"/>
      <c r="J41" s="8">
        <v>43677</v>
      </c>
      <c r="K41" s="1"/>
      <c r="L41" s="1"/>
      <c r="M41" s="1">
        <f>YEAR(Tableau2[[#This Row],[date]])</f>
        <v>2019</v>
      </c>
    </row>
    <row r="42" spans="1:13" ht="17" customHeight="1" x14ac:dyDescent="0.2">
      <c r="A42" s="1" t="s">
        <v>103</v>
      </c>
      <c r="B42" s="12" t="s">
        <v>27</v>
      </c>
      <c r="C42" s="1" t="s">
        <v>318</v>
      </c>
      <c r="D42" s="1" t="s">
        <v>7</v>
      </c>
      <c r="E42" s="1">
        <v>0</v>
      </c>
      <c r="F42" s="1">
        <v>1</v>
      </c>
      <c r="G42" s="1">
        <v>0</v>
      </c>
      <c r="H42" s="1"/>
      <c r="I42" s="1"/>
      <c r="J42" s="8">
        <v>42877</v>
      </c>
      <c r="K42" s="1">
        <v>106</v>
      </c>
      <c r="L42" s="1"/>
      <c r="M42" s="1">
        <f>YEAR(Tableau2[[#This Row],[date]])</f>
        <v>2017</v>
      </c>
    </row>
    <row r="43" spans="1:13" ht="17" customHeight="1" x14ac:dyDescent="0.2">
      <c r="A43" s="1" t="s">
        <v>253</v>
      </c>
      <c r="B43" s="13" t="s">
        <v>896</v>
      </c>
      <c r="C43" s="1" t="s">
        <v>878</v>
      </c>
      <c r="D43" s="1" t="s">
        <v>253</v>
      </c>
      <c r="E43" s="1">
        <v>0</v>
      </c>
      <c r="F43" s="1">
        <v>1</v>
      </c>
      <c r="G43" s="1">
        <v>0</v>
      </c>
      <c r="H43" s="1"/>
      <c r="I43" s="1"/>
      <c r="J43" s="8">
        <v>44192</v>
      </c>
      <c r="K43" s="1"/>
      <c r="L43" s="10">
        <v>1.3171296296296294E-2</v>
      </c>
      <c r="M43" s="1">
        <f>YEAR(Tableau2[[#This Row],[date]])</f>
        <v>2020</v>
      </c>
    </row>
    <row r="44" spans="1:13" ht="17" customHeight="1" x14ac:dyDescent="0.2">
      <c r="A44" s="1" t="s">
        <v>253</v>
      </c>
      <c r="B44" s="13" t="s">
        <v>897</v>
      </c>
      <c r="C44" s="1" t="s">
        <v>878</v>
      </c>
      <c r="D44" s="1" t="s">
        <v>253</v>
      </c>
      <c r="E44" s="1">
        <v>0</v>
      </c>
      <c r="F44" s="1">
        <v>1</v>
      </c>
      <c r="G44" s="1">
        <v>0</v>
      </c>
      <c r="H44" s="1"/>
      <c r="I44" s="1"/>
      <c r="J44" s="8">
        <v>44193</v>
      </c>
      <c r="K44" s="1"/>
      <c r="L44" s="10">
        <v>2.0254629629629629E-2</v>
      </c>
      <c r="M44" s="1">
        <f>YEAR(Tableau2[[#This Row],[date]])</f>
        <v>2020</v>
      </c>
    </row>
    <row r="45" spans="1:13" ht="17" customHeight="1" x14ac:dyDescent="0.2">
      <c r="A45" s="1" t="s">
        <v>253</v>
      </c>
      <c r="B45" s="13" t="s">
        <v>902</v>
      </c>
      <c r="C45" s="1" t="s">
        <v>878</v>
      </c>
      <c r="D45" s="1" t="s">
        <v>253</v>
      </c>
      <c r="E45" s="1">
        <v>0</v>
      </c>
      <c r="F45" s="1">
        <v>1</v>
      </c>
      <c r="G45" s="1">
        <v>0</v>
      </c>
      <c r="H45" s="1"/>
      <c r="I45" s="1"/>
      <c r="J45" s="8">
        <v>44194</v>
      </c>
      <c r="K45" s="1"/>
      <c r="L45" s="10">
        <v>8.7615740740740744E-3</v>
      </c>
      <c r="M45" s="1">
        <f>YEAR(Tableau2[[#This Row],[date]])</f>
        <v>2020</v>
      </c>
    </row>
    <row r="46" spans="1:13" ht="17" customHeight="1" x14ac:dyDescent="0.2">
      <c r="A46" s="1" t="s">
        <v>253</v>
      </c>
      <c r="B46" s="13" t="s">
        <v>898</v>
      </c>
      <c r="C46" s="1" t="s">
        <v>878</v>
      </c>
      <c r="D46" s="1" t="s">
        <v>253</v>
      </c>
      <c r="E46" s="1">
        <v>0</v>
      </c>
      <c r="F46" s="1">
        <v>1</v>
      </c>
      <c r="G46" s="1">
        <v>0</v>
      </c>
      <c r="H46" s="1"/>
      <c r="I46" s="1"/>
      <c r="J46" s="8">
        <v>44195</v>
      </c>
      <c r="K46" s="1"/>
      <c r="L46" s="10">
        <v>5.7060185185185191E-3</v>
      </c>
      <c r="M46" s="1">
        <f>YEAR(Tableau2[[#This Row],[date]])</f>
        <v>2020</v>
      </c>
    </row>
    <row r="47" spans="1:13" ht="17" customHeight="1" x14ac:dyDescent="0.2">
      <c r="A47" s="1" t="s">
        <v>253</v>
      </c>
      <c r="B47" s="13" t="s">
        <v>903</v>
      </c>
      <c r="C47" s="1" t="s">
        <v>878</v>
      </c>
      <c r="D47" s="1" t="s">
        <v>253</v>
      </c>
      <c r="E47" s="1">
        <v>0</v>
      </c>
      <c r="F47" s="1">
        <v>1</v>
      </c>
      <c r="G47" s="1">
        <v>0</v>
      </c>
      <c r="H47" s="1"/>
      <c r="I47" s="1"/>
      <c r="J47" s="8">
        <v>44195</v>
      </c>
      <c r="K47" s="1"/>
      <c r="L47" s="10">
        <v>8.7615740740740744E-3</v>
      </c>
      <c r="M47" s="1">
        <f>YEAR(Tableau2[[#This Row],[date]])</f>
        <v>2020</v>
      </c>
    </row>
    <row r="48" spans="1:13" ht="17" customHeight="1" x14ac:dyDescent="0.2">
      <c r="A48" s="1" t="s">
        <v>253</v>
      </c>
      <c r="B48" s="13" t="s">
        <v>899</v>
      </c>
      <c r="C48" s="1" t="s">
        <v>878</v>
      </c>
      <c r="D48" s="1" t="s">
        <v>253</v>
      </c>
      <c r="E48" s="1">
        <v>0</v>
      </c>
      <c r="F48" s="1">
        <v>1</v>
      </c>
      <c r="G48" s="1">
        <v>0</v>
      </c>
      <c r="H48" s="1"/>
      <c r="I48" s="1"/>
      <c r="J48" s="8">
        <v>44196</v>
      </c>
      <c r="K48" s="1"/>
      <c r="L48" s="10">
        <v>1.638888888888889E-2</v>
      </c>
      <c r="M48" s="1">
        <f>YEAR(Tableau2[[#This Row],[date]])</f>
        <v>2020</v>
      </c>
    </row>
    <row r="49" spans="1:13" ht="17" customHeight="1" x14ac:dyDescent="0.2">
      <c r="A49" s="1" t="s">
        <v>253</v>
      </c>
      <c r="B49" s="13" t="s">
        <v>900</v>
      </c>
      <c r="C49" s="1" t="s">
        <v>878</v>
      </c>
      <c r="D49" s="1" t="s">
        <v>253</v>
      </c>
      <c r="E49" s="1">
        <v>0</v>
      </c>
      <c r="F49" s="1">
        <v>1</v>
      </c>
      <c r="G49" s="1">
        <v>0</v>
      </c>
      <c r="H49" s="1"/>
      <c r="I49" s="1"/>
      <c r="J49" s="8">
        <v>44196</v>
      </c>
      <c r="K49" s="1"/>
      <c r="L49" s="10">
        <v>8.8657407407407417E-3</v>
      </c>
      <c r="M49" s="1">
        <f>YEAR(Tableau2[[#This Row],[date]])</f>
        <v>2020</v>
      </c>
    </row>
    <row r="50" spans="1:13" ht="17" customHeight="1" x14ac:dyDescent="0.2">
      <c r="A50" s="1" t="s">
        <v>253</v>
      </c>
      <c r="B50" s="13" t="s">
        <v>901</v>
      </c>
      <c r="C50" s="1" t="s">
        <v>878</v>
      </c>
      <c r="D50" s="1" t="s">
        <v>253</v>
      </c>
      <c r="E50" s="1">
        <v>0</v>
      </c>
      <c r="F50" s="1">
        <v>1</v>
      </c>
      <c r="G50" s="1">
        <v>0</v>
      </c>
      <c r="H50" s="1"/>
      <c r="I50" s="1"/>
      <c r="J50" s="8">
        <v>44196</v>
      </c>
      <c r="K50" s="1"/>
      <c r="L50" s="10">
        <v>7.4236111111111114E-2</v>
      </c>
      <c r="M50" s="1">
        <f>YEAR(Tableau2[[#This Row],[date]])</f>
        <v>2020</v>
      </c>
    </row>
    <row r="51" spans="1:13" ht="17" customHeight="1" x14ac:dyDescent="0.2">
      <c r="A51" s="1" t="s">
        <v>876</v>
      </c>
      <c r="B51" s="13" t="s">
        <v>877</v>
      </c>
      <c r="C51" s="1" t="s">
        <v>878</v>
      </c>
      <c r="D51" s="1" t="s">
        <v>7</v>
      </c>
      <c r="E51" s="1">
        <v>0</v>
      </c>
      <c r="F51" s="1">
        <v>1</v>
      </c>
      <c r="G51" s="1">
        <v>0</v>
      </c>
      <c r="H51" s="1"/>
      <c r="I51" s="1"/>
      <c r="J51" s="8">
        <v>44082</v>
      </c>
      <c r="K51" s="1">
        <v>111</v>
      </c>
      <c r="L51" s="1"/>
      <c r="M51" s="1">
        <f>YEAR(Tableau2[[#This Row],[date]])</f>
        <v>2020</v>
      </c>
    </row>
    <row r="52" spans="1:13" ht="17" customHeight="1" x14ac:dyDescent="0.2">
      <c r="A52" s="1" t="s">
        <v>153</v>
      </c>
      <c r="B52" s="12" t="s">
        <v>76</v>
      </c>
      <c r="C52" s="1" t="s">
        <v>371</v>
      </c>
      <c r="D52" s="1" t="s">
        <v>7</v>
      </c>
      <c r="E52" s="1">
        <v>0</v>
      </c>
      <c r="F52" s="1">
        <v>1</v>
      </c>
      <c r="G52" s="1">
        <v>0</v>
      </c>
      <c r="H52" s="1"/>
      <c r="I52" s="1"/>
      <c r="J52" s="8">
        <v>41725</v>
      </c>
      <c r="K52" s="1">
        <v>25</v>
      </c>
      <c r="L52" s="1"/>
      <c r="M52" s="1">
        <f>YEAR(Tableau2[[#This Row],[date]])</f>
        <v>2014</v>
      </c>
    </row>
    <row r="53" spans="1:13" ht="17" customHeight="1" x14ac:dyDescent="0.2">
      <c r="A53" s="1" t="s">
        <v>121</v>
      </c>
      <c r="B53" s="12" t="s">
        <v>354</v>
      </c>
      <c r="C53" s="1" t="s">
        <v>360</v>
      </c>
      <c r="D53" s="1" t="s">
        <v>7</v>
      </c>
      <c r="E53" s="1">
        <v>1</v>
      </c>
      <c r="F53" s="1">
        <v>0</v>
      </c>
      <c r="G53" s="1">
        <v>0</v>
      </c>
      <c r="H53" s="1"/>
      <c r="I53" s="1"/>
      <c r="J53" s="8">
        <v>42475</v>
      </c>
      <c r="K53" s="1">
        <v>140</v>
      </c>
      <c r="L53" s="1"/>
      <c r="M53" s="1">
        <f>YEAR(Tableau2[[#This Row],[date]])</f>
        <v>2016</v>
      </c>
    </row>
    <row r="54" spans="1:13" ht="17" customHeight="1" x14ac:dyDescent="0.2">
      <c r="A54" s="6" t="s">
        <v>356</v>
      </c>
      <c r="B54" s="13" t="s">
        <v>78</v>
      </c>
      <c r="C54" s="1" t="s">
        <v>361</v>
      </c>
      <c r="D54" s="1" t="s">
        <v>7</v>
      </c>
      <c r="E54" s="1">
        <v>1</v>
      </c>
      <c r="F54" s="1">
        <v>0</v>
      </c>
      <c r="G54" s="1">
        <v>0</v>
      </c>
      <c r="H54" s="1"/>
      <c r="I54" s="1"/>
      <c r="J54" s="8">
        <v>41708</v>
      </c>
      <c r="K54" s="1">
        <v>90</v>
      </c>
      <c r="L54" s="1"/>
      <c r="M54" s="1">
        <f>YEAR(Tableau2[[#This Row],[date]])</f>
        <v>2014</v>
      </c>
    </row>
    <row r="55" spans="1:13" ht="17" customHeight="1" x14ac:dyDescent="0.2">
      <c r="A55" s="6" t="s">
        <v>152</v>
      </c>
      <c r="B55" s="13" t="s">
        <v>357</v>
      </c>
      <c r="C55" s="1" t="s">
        <v>361</v>
      </c>
      <c r="D55" s="1" t="s">
        <v>7</v>
      </c>
      <c r="E55" s="1">
        <v>1</v>
      </c>
      <c r="F55" s="1">
        <v>0</v>
      </c>
      <c r="G55" s="1">
        <v>0</v>
      </c>
      <c r="H55" s="1"/>
      <c r="I55" s="1"/>
      <c r="J55" s="8">
        <v>41698</v>
      </c>
      <c r="K55" s="1">
        <v>57</v>
      </c>
      <c r="L55" s="1"/>
      <c r="M55" s="1">
        <f>YEAR(Tableau2[[#This Row],[date]])</f>
        <v>2014</v>
      </c>
    </row>
    <row r="56" spans="1:13" ht="17" customHeight="1" x14ac:dyDescent="0.2">
      <c r="A56" s="1" t="s">
        <v>89</v>
      </c>
      <c r="B56" s="12" t="s">
        <v>6</v>
      </c>
      <c r="C56" s="1" t="s">
        <v>1085</v>
      </c>
      <c r="D56" s="1" t="s">
        <v>7</v>
      </c>
      <c r="E56" s="1">
        <v>1</v>
      </c>
      <c r="F56" s="1">
        <v>0</v>
      </c>
      <c r="G56" s="1">
        <v>0</v>
      </c>
      <c r="H56" s="1"/>
      <c r="I56" s="1"/>
      <c r="J56" s="8">
        <v>43547</v>
      </c>
      <c r="K56" s="1">
        <v>69</v>
      </c>
      <c r="L56" s="1"/>
      <c r="M56" s="1">
        <f>YEAR(Tableau2[[#This Row],[date]])</f>
        <v>2019</v>
      </c>
    </row>
    <row r="57" spans="1:13" ht="17" customHeight="1" x14ac:dyDescent="0.2">
      <c r="A57" s="1" t="s">
        <v>1095</v>
      </c>
      <c r="B57" s="13" t="s">
        <v>1084</v>
      </c>
      <c r="C57" s="1" t="s">
        <v>1083</v>
      </c>
      <c r="D57" s="1" t="s">
        <v>7</v>
      </c>
      <c r="E57" s="1">
        <v>0</v>
      </c>
      <c r="F57" s="1">
        <v>1</v>
      </c>
      <c r="G57" s="1">
        <v>0</v>
      </c>
      <c r="H57" s="1"/>
      <c r="I57" s="1"/>
      <c r="J57" s="8">
        <v>44776</v>
      </c>
      <c r="K57" s="1">
        <v>80</v>
      </c>
      <c r="L57" s="1"/>
      <c r="M57" s="1">
        <f>YEAR(Tableau2[[#This Row],[date]])</f>
        <v>2022</v>
      </c>
    </row>
    <row r="58" spans="1:13" ht="17" customHeight="1" x14ac:dyDescent="0.2">
      <c r="A58" s="1" t="s">
        <v>1086</v>
      </c>
      <c r="B58" s="13" t="s">
        <v>1087</v>
      </c>
      <c r="C58" s="1" t="s">
        <v>1088</v>
      </c>
      <c r="D58" s="1" t="s">
        <v>7</v>
      </c>
      <c r="E58" s="1">
        <v>1</v>
      </c>
      <c r="F58" s="1">
        <v>0</v>
      </c>
      <c r="G58" s="1">
        <v>0</v>
      </c>
      <c r="H58" s="5"/>
      <c r="I58" s="5"/>
      <c r="J58" s="8">
        <v>44774</v>
      </c>
      <c r="K58" s="1">
        <v>86</v>
      </c>
      <c r="L58" s="1"/>
      <c r="M58" s="1">
        <f>YEAR(Tableau2[[#This Row],[date]])</f>
        <v>2022</v>
      </c>
    </row>
    <row r="59" spans="1:13" ht="17" customHeight="1" x14ac:dyDescent="0.2">
      <c r="A59" s="1" t="s">
        <v>1089</v>
      </c>
      <c r="B59" s="13" t="s">
        <v>1090</v>
      </c>
      <c r="C59" s="1" t="s">
        <v>1091</v>
      </c>
      <c r="D59" s="1" t="s">
        <v>7</v>
      </c>
      <c r="E59" s="1">
        <v>1</v>
      </c>
      <c r="F59" s="1">
        <v>0</v>
      </c>
      <c r="G59" s="1">
        <v>0</v>
      </c>
      <c r="H59" s="5"/>
      <c r="I59" s="5"/>
      <c r="J59" s="8">
        <v>44766</v>
      </c>
      <c r="K59" s="1">
        <v>72</v>
      </c>
      <c r="L59" s="1"/>
      <c r="M59" s="1">
        <f>YEAR(Tableau2[[#This Row],[date]])</f>
        <v>2022</v>
      </c>
    </row>
    <row r="60" spans="1:13" ht="17" customHeight="1" x14ac:dyDescent="0.2">
      <c r="A60" s="1" t="s">
        <v>253</v>
      </c>
      <c r="B60" s="13" t="s">
        <v>1077</v>
      </c>
      <c r="C60" s="1" t="s">
        <v>1082</v>
      </c>
      <c r="D60" s="1" t="s">
        <v>253</v>
      </c>
      <c r="E60" s="1">
        <v>1</v>
      </c>
      <c r="F60" s="1">
        <v>0</v>
      </c>
      <c r="G60" s="1">
        <v>0</v>
      </c>
      <c r="H60" s="1"/>
      <c r="I60" s="1"/>
      <c r="J60" s="8">
        <v>44776</v>
      </c>
      <c r="K60" s="1"/>
      <c r="L60" s="10">
        <v>1.7488425925925925E-2</v>
      </c>
      <c r="M60" s="1">
        <f>YEAR(Tableau2[[#This Row],[date]])</f>
        <v>2022</v>
      </c>
    </row>
    <row r="61" spans="1:13" ht="17" customHeight="1" x14ac:dyDescent="0.2">
      <c r="A61" s="1" t="s">
        <v>253</v>
      </c>
      <c r="B61" s="13" t="s">
        <v>1078</v>
      </c>
      <c r="C61" s="1" t="s">
        <v>1082</v>
      </c>
      <c r="D61" s="1" t="s">
        <v>253</v>
      </c>
      <c r="E61" s="1">
        <v>1</v>
      </c>
      <c r="F61" s="1">
        <v>0</v>
      </c>
      <c r="G61" s="1">
        <v>0</v>
      </c>
      <c r="H61" s="1"/>
      <c r="I61" s="1"/>
      <c r="J61" s="8">
        <v>44776</v>
      </c>
      <c r="K61" s="1"/>
      <c r="L61" s="10">
        <v>1.6585648148148148E-2</v>
      </c>
      <c r="M61" s="1">
        <f>YEAR(Tableau2[[#This Row],[date]])</f>
        <v>2022</v>
      </c>
    </row>
    <row r="62" spans="1:13" ht="17" customHeight="1" x14ac:dyDescent="0.2">
      <c r="A62" s="1" t="s">
        <v>253</v>
      </c>
      <c r="B62" s="13" t="s">
        <v>1079</v>
      </c>
      <c r="C62" s="1" t="s">
        <v>1082</v>
      </c>
      <c r="D62" s="1" t="s">
        <v>253</v>
      </c>
      <c r="E62" s="1">
        <v>1</v>
      </c>
      <c r="F62" s="1">
        <v>0</v>
      </c>
      <c r="G62" s="1">
        <v>0</v>
      </c>
      <c r="H62" s="1"/>
      <c r="I62" s="1"/>
      <c r="J62" s="8">
        <v>44776</v>
      </c>
      <c r="K62" s="1"/>
      <c r="L62" s="10">
        <v>8.8310185185185176E-3</v>
      </c>
      <c r="M62" s="1">
        <f>YEAR(Tableau2[[#This Row],[date]])</f>
        <v>2022</v>
      </c>
    </row>
    <row r="63" spans="1:13" ht="17" customHeight="1" x14ac:dyDescent="0.2">
      <c r="A63" s="1" t="s">
        <v>253</v>
      </c>
      <c r="B63" s="13" t="s">
        <v>1080</v>
      </c>
      <c r="C63" s="1" t="s">
        <v>1082</v>
      </c>
      <c r="D63" s="1" t="s">
        <v>253</v>
      </c>
      <c r="E63" s="1">
        <v>1</v>
      </c>
      <c r="F63" s="1">
        <v>0</v>
      </c>
      <c r="G63" s="1">
        <v>0</v>
      </c>
      <c r="H63" s="1"/>
      <c r="I63" s="1"/>
      <c r="J63" s="8">
        <v>44776</v>
      </c>
      <c r="K63" s="1"/>
      <c r="L63" s="10">
        <v>9.9074074074074082E-3</v>
      </c>
      <c r="M63" s="1">
        <f>YEAR(Tableau2[[#This Row],[date]])</f>
        <v>2022</v>
      </c>
    </row>
    <row r="64" spans="1:13" ht="17" customHeight="1" x14ac:dyDescent="0.2">
      <c r="A64" s="1" t="s">
        <v>253</v>
      </c>
      <c r="B64" s="13" t="s">
        <v>1081</v>
      </c>
      <c r="C64" s="1" t="s">
        <v>1082</v>
      </c>
      <c r="D64" s="1" t="s">
        <v>253</v>
      </c>
      <c r="E64" s="1">
        <v>1</v>
      </c>
      <c r="F64" s="1">
        <v>0</v>
      </c>
      <c r="G64" s="1">
        <v>0</v>
      </c>
      <c r="H64" s="1"/>
      <c r="I64" s="1"/>
      <c r="J64" s="8">
        <v>44776</v>
      </c>
      <c r="K64" s="1"/>
      <c r="L64" s="10">
        <v>6.5393518518518517E-3</v>
      </c>
      <c r="M64" s="1">
        <f>YEAR(Tableau2[[#This Row],[date]])</f>
        <v>2022</v>
      </c>
    </row>
    <row r="65" spans="1:13" ht="17" customHeight="1" x14ac:dyDescent="0.2">
      <c r="A65" s="1" t="s">
        <v>253</v>
      </c>
      <c r="B65" s="13" t="s">
        <v>1104</v>
      </c>
      <c r="C65" s="1" t="s">
        <v>1082</v>
      </c>
      <c r="D65" s="1" t="s">
        <v>277</v>
      </c>
      <c r="E65" s="1">
        <v>1</v>
      </c>
      <c r="F65" s="1">
        <v>0</v>
      </c>
      <c r="G65" s="1">
        <v>0</v>
      </c>
      <c r="H65" s="5"/>
      <c r="I65" s="5"/>
      <c r="J65" s="8">
        <v>44789</v>
      </c>
      <c r="K65" s="1"/>
      <c r="L65" s="10">
        <v>5.6967592592592597E-2</v>
      </c>
      <c r="M65" s="1">
        <f>YEAR(Tableau2[[#This Row],[date]])</f>
        <v>2022</v>
      </c>
    </row>
    <row r="66" spans="1:13" ht="17" customHeight="1" x14ac:dyDescent="0.2">
      <c r="A66" s="1" t="s">
        <v>1099</v>
      </c>
      <c r="B66" s="13" t="s">
        <v>1100</v>
      </c>
      <c r="C66" s="1" t="s">
        <v>1101</v>
      </c>
      <c r="D66" s="1" t="s">
        <v>7</v>
      </c>
      <c r="E66" s="1">
        <v>1</v>
      </c>
      <c r="F66" s="1">
        <v>0</v>
      </c>
      <c r="G66" s="1">
        <v>0</v>
      </c>
      <c r="H66" s="5"/>
      <c r="I66" s="5"/>
      <c r="J66" s="8">
        <v>44782</v>
      </c>
      <c r="K66" s="1">
        <v>88</v>
      </c>
      <c r="L66" s="10"/>
      <c r="M66" s="1">
        <f>YEAR(Tableau2[[#This Row],[date]])</f>
        <v>2022</v>
      </c>
    </row>
    <row r="67" spans="1:13" ht="17" customHeight="1" x14ac:dyDescent="0.2">
      <c r="A67" s="1" t="s">
        <v>253</v>
      </c>
      <c r="B67" s="13" t="s">
        <v>415</v>
      </c>
      <c r="C67" s="1" t="s">
        <v>183</v>
      </c>
      <c r="D67" s="1" t="s">
        <v>253</v>
      </c>
      <c r="E67" s="1">
        <v>1</v>
      </c>
      <c r="F67" s="1">
        <v>1</v>
      </c>
      <c r="G67" s="1">
        <v>0</v>
      </c>
      <c r="H67" s="1"/>
      <c r="I67" s="1"/>
      <c r="J67" s="8">
        <v>42421</v>
      </c>
      <c r="K67" s="1"/>
      <c r="L67" s="10">
        <v>1.0648148148148147E-3</v>
      </c>
      <c r="M67" s="1">
        <f>YEAR(Tableau2[[#This Row],[date]])</f>
        <v>2016</v>
      </c>
    </row>
    <row r="68" spans="1:13" ht="17" customHeight="1" x14ac:dyDescent="0.2">
      <c r="A68" s="1" t="s">
        <v>1096</v>
      </c>
      <c r="B68" s="13" t="s">
        <v>1097</v>
      </c>
      <c r="C68" s="1" t="s">
        <v>1098</v>
      </c>
      <c r="D68" s="1" t="s">
        <v>7</v>
      </c>
      <c r="E68" s="1">
        <v>0</v>
      </c>
      <c r="F68" s="1">
        <v>1</v>
      </c>
      <c r="G68" s="1">
        <v>0</v>
      </c>
      <c r="H68" s="5"/>
      <c r="I68" s="5"/>
      <c r="J68" s="8">
        <v>44777</v>
      </c>
      <c r="K68" s="1">
        <v>77</v>
      </c>
      <c r="L68" s="10"/>
      <c r="M68" s="1">
        <f>YEAR(Tableau2[[#This Row],[date]])</f>
        <v>2022</v>
      </c>
    </row>
    <row r="69" spans="1:13" ht="17" customHeight="1" x14ac:dyDescent="0.2">
      <c r="A69" s="1" t="s">
        <v>1063</v>
      </c>
      <c r="B69" s="13" t="s">
        <v>1064</v>
      </c>
      <c r="C69" s="1" t="s">
        <v>1064</v>
      </c>
      <c r="D69" s="1" t="s">
        <v>7</v>
      </c>
      <c r="E69" s="1">
        <v>1</v>
      </c>
      <c r="F69" s="1">
        <v>1</v>
      </c>
      <c r="G69" s="1">
        <v>1</v>
      </c>
      <c r="H69" s="1"/>
      <c r="I69" s="1">
        <v>1</v>
      </c>
      <c r="J69" s="8">
        <v>44656</v>
      </c>
      <c r="K69" s="1">
        <v>15</v>
      </c>
      <c r="L69" s="10"/>
      <c r="M69" s="1">
        <f>YEAR(Tableau2[[#This Row],[date]])</f>
        <v>2022</v>
      </c>
    </row>
    <row r="70" spans="1:13" ht="17" customHeight="1" x14ac:dyDescent="0.2">
      <c r="A70" s="1" t="s">
        <v>190</v>
      </c>
      <c r="B70" s="12" t="s">
        <v>216</v>
      </c>
      <c r="C70" s="1" t="s">
        <v>355</v>
      </c>
      <c r="D70" s="1" t="s">
        <v>7</v>
      </c>
      <c r="E70" s="1">
        <v>1</v>
      </c>
      <c r="F70" s="1">
        <v>0</v>
      </c>
      <c r="G70" s="1">
        <v>0</v>
      </c>
      <c r="H70" s="1"/>
      <c r="I70" s="1"/>
      <c r="J70" s="8">
        <v>42830</v>
      </c>
      <c r="K70" s="1">
        <v>106</v>
      </c>
      <c r="L70" s="1"/>
      <c r="M70" s="1">
        <f>YEAR(Tableau2[[#This Row],[date]])</f>
        <v>2017</v>
      </c>
    </row>
    <row r="71" spans="1:13" ht="17" customHeight="1" x14ac:dyDescent="0.2">
      <c r="A71" s="1" t="s">
        <v>167</v>
      </c>
      <c r="B71" s="12" t="s">
        <v>178</v>
      </c>
      <c r="C71" s="1" t="s">
        <v>242</v>
      </c>
      <c r="D71" s="1" t="s">
        <v>7</v>
      </c>
      <c r="E71" s="1">
        <v>0</v>
      </c>
      <c r="F71" s="1">
        <v>1</v>
      </c>
      <c r="G71" s="1">
        <v>0</v>
      </c>
      <c r="H71" s="1"/>
      <c r="I71" s="1"/>
      <c r="J71" s="8">
        <v>42903</v>
      </c>
      <c r="K71" s="1">
        <v>24</v>
      </c>
      <c r="L71" s="1"/>
      <c r="M71" s="1">
        <f>YEAR(Tableau2[[#This Row],[date]])</f>
        <v>2017</v>
      </c>
    </row>
    <row r="72" spans="1:13" ht="17" customHeight="1" x14ac:dyDescent="0.2">
      <c r="A72" s="1" t="s">
        <v>191</v>
      </c>
      <c r="B72" s="12" t="s">
        <v>217</v>
      </c>
      <c r="C72" s="1" t="s">
        <v>243</v>
      </c>
      <c r="D72" s="1" t="s">
        <v>7</v>
      </c>
      <c r="E72" s="1">
        <v>1</v>
      </c>
      <c r="F72" s="1">
        <v>0</v>
      </c>
      <c r="G72" s="1">
        <v>0</v>
      </c>
      <c r="H72" s="1"/>
      <c r="I72" s="1"/>
      <c r="J72" s="8">
        <v>42903</v>
      </c>
      <c r="K72" s="1">
        <v>31</v>
      </c>
      <c r="L72" s="1"/>
      <c r="M72" s="1">
        <f>YEAR(Tableau2[[#This Row],[date]])</f>
        <v>2017</v>
      </c>
    </row>
    <row r="73" spans="1:13" ht="17" customHeight="1" x14ac:dyDescent="0.2">
      <c r="A73" s="1" t="s">
        <v>1238</v>
      </c>
      <c r="B73" s="13" t="s">
        <v>1236</v>
      </c>
      <c r="C73" s="1" t="s">
        <v>1237</v>
      </c>
      <c r="D73" s="1"/>
      <c r="E73" s="1"/>
      <c r="F73" s="1"/>
      <c r="G73" s="1"/>
      <c r="H73" s="1"/>
      <c r="I73" s="1"/>
      <c r="J73" s="8">
        <v>45103</v>
      </c>
      <c r="K73" s="1">
        <v>174</v>
      </c>
      <c r="L73" s="1"/>
      <c r="M73" s="1">
        <f>YEAR(Tableau2[[#This Row],[date]])</f>
        <v>2023</v>
      </c>
    </row>
    <row r="74" spans="1:13" ht="17" customHeight="1" x14ac:dyDescent="0.2">
      <c r="A74" s="1" t="s">
        <v>210</v>
      </c>
      <c r="B74" s="12" t="s">
        <v>235</v>
      </c>
      <c r="C74" s="1" t="s">
        <v>1024</v>
      </c>
      <c r="D74" s="1" t="s">
        <v>7</v>
      </c>
      <c r="E74" s="1">
        <v>1</v>
      </c>
      <c r="F74" s="1">
        <v>0</v>
      </c>
      <c r="G74" s="1">
        <v>0</v>
      </c>
      <c r="H74" s="1"/>
      <c r="I74" s="1"/>
      <c r="J74" s="8">
        <v>41950</v>
      </c>
      <c r="K74" s="1">
        <v>6</v>
      </c>
      <c r="L74" s="1"/>
      <c r="M74" s="1">
        <f>YEAR(Tableau2[[#This Row],[date]])</f>
        <v>2014</v>
      </c>
    </row>
    <row r="75" spans="1:13" ht="17" customHeight="1" x14ac:dyDescent="0.2">
      <c r="A75" s="1" t="s">
        <v>193</v>
      </c>
      <c r="B75" s="12" t="s">
        <v>219</v>
      </c>
      <c r="C75" s="1" t="s">
        <v>1024</v>
      </c>
      <c r="D75" s="1" t="s">
        <v>7</v>
      </c>
      <c r="E75" s="1">
        <v>1</v>
      </c>
      <c r="F75" s="1">
        <v>0</v>
      </c>
      <c r="G75" s="1">
        <v>0</v>
      </c>
      <c r="H75" s="1"/>
      <c r="I75" s="1"/>
      <c r="J75" s="8">
        <v>42723</v>
      </c>
      <c r="K75" s="1">
        <v>2</v>
      </c>
      <c r="L75" s="1"/>
      <c r="M75" s="1">
        <f>YEAR(Tableau2[[#This Row],[date]])</f>
        <v>2016</v>
      </c>
    </row>
    <row r="76" spans="1:13" ht="17" customHeight="1" x14ac:dyDescent="0.2">
      <c r="A76" s="1" t="s">
        <v>991</v>
      </c>
      <c r="B76" s="13" t="s">
        <v>992</v>
      </c>
      <c r="C76" s="1" t="s">
        <v>1025</v>
      </c>
      <c r="D76" s="1" t="s">
        <v>7</v>
      </c>
      <c r="E76" s="1">
        <v>1</v>
      </c>
      <c r="F76" s="1">
        <v>0</v>
      </c>
      <c r="G76" s="1">
        <v>0</v>
      </c>
      <c r="H76" s="1"/>
      <c r="I76" s="1"/>
      <c r="J76" s="8">
        <v>44328</v>
      </c>
      <c r="K76" s="1">
        <v>14</v>
      </c>
      <c r="L76" s="1"/>
      <c r="M76" s="1">
        <f>YEAR(Tableau2[[#This Row],[date]])</f>
        <v>2021</v>
      </c>
    </row>
    <row r="77" spans="1:13" ht="17" customHeight="1" x14ac:dyDescent="0.2">
      <c r="A77" s="1" t="s">
        <v>253</v>
      </c>
      <c r="B77" s="13" t="s">
        <v>470</v>
      </c>
      <c r="C77" s="1" t="s">
        <v>592</v>
      </c>
      <c r="D77" s="1" t="s">
        <v>253</v>
      </c>
      <c r="E77" s="1">
        <v>1</v>
      </c>
      <c r="F77" s="1">
        <v>0</v>
      </c>
      <c r="G77" s="1">
        <v>1</v>
      </c>
      <c r="H77" s="1"/>
      <c r="I77" s="1"/>
      <c r="J77" s="8">
        <v>39890</v>
      </c>
      <c r="K77" s="1"/>
      <c r="L77" s="10">
        <v>1.4699074074074074E-3</v>
      </c>
      <c r="M77" s="1">
        <f>YEAR(Tableau2[[#This Row],[date]])</f>
        <v>2009</v>
      </c>
    </row>
    <row r="78" spans="1:13" ht="17" customHeight="1" x14ac:dyDescent="0.2">
      <c r="A78" s="1" t="s">
        <v>253</v>
      </c>
      <c r="B78" s="13" t="s">
        <v>466</v>
      </c>
      <c r="C78" s="1" t="s">
        <v>590</v>
      </c>
      <c r="D78" s="1" t="s">
        <v>253</v>
      </c>
      <c r="E78" s="1">
        <v>1</v>
      </c>
      <c r="F78" s="1">
        <v>0</v>
      </c>
      <c r="G78" s="1">
        <v>0</v>
      </c>
      <c r="H78" s="1"/>
      <c r="I78" s="1"/>
      <c r="J78" s="8">
        <v>40938</v>
      </c>
      <c r="K78" s="1"/>
      <c r="L78" s="10">
        <v>3.0902777777777782E-3</v>
      </c>
      <c r="M78" s="1">
        <f>YEAR(Tableau2[[#This Row],[date]])</f>
        <v>2012</v>
      </c>
    </row>
    <row r="79" spans="1:13" ht="17" customHeight="1" x14ac:dyDescent="0.2">
      <c r="A79" s="1" t="s">
        <v>253</v>
      </c>
      <c r="B79" s="13" t="s">
        <v>467</v>
      </c>
      <c r="C79" s="1" t="s">
        <v>590</v>
      </c>
      <c r="D79" s="1" t="s">
        <v>253</v>
      </c>
      <c r="E79" s="1">
        <v>1</v>
      </c>
      <c r="F79" s="1">
        <v>0</v>
      </c>
      <c r="G79" s="1">
        <v>0</v>
      </c>
      <c r="H79" s="1"/>
      <c r="I79" s="1"/>
      <c r="J79" s="8">
        <v>40938</v>
      </c>
      <c r="K79" s="1"/>
      <c r="L79" s="10">
        <v>2.3958333333333336E-3</v>
      </c>
      <c r="M79" s="1">
        <f>YEAR(Tableau2[[#This Row],[date]])</f>
        <v>2012</v>
      </c>
    </row>
    <row r="80" spans="1:13" ht="17" customHeight="1" x14ac:dyDescent="0.2">
      <c r="A80" s="1" t="s">
        <v>107</v>
      </c>
      <c r="B80" s="12" t="s">
        <v>31</v>
      </c>
      <c r="C80" s="1" t="s">
        <v>362</v>
      </c>
      <c r="D80" s="1" t="s">
        <v>7</v>
      </c>
      <c r="E80" s="1">
        <v>0</v>
      </c>
      <c r="F80" s="1">
        <v>1</v>
      </c>
      <c r="G80" s="1">
        <v>0</v>
      </c>
      <c r="H80" s="1"/>
      <c r="I80" s="1"/>
      <c r="J80" s="8">
        <v>42897</v>
      </c>
      <c r="K80" s="1">
        <v>41</v>
      </c>
      <c r="L80" s="1"/>
      <c r="M80" s="1">
        <f>YEAR(Tableau2[[#This Row],[date]])</f>
        <v>2017</v>
      </c>
    </row>
    <row r="81" spans="1:13" ht="17" customHeight="1" x14ac:dyDescent="0.2">
      <c r="A81" s="1" t="s">
        <v>101</v>
      </c>
      <c r="B81" s="12" t="s">
        <v>25</v>
      </c>
      <c r="C81" s="1" t="s">
        <v>365</v>
      </c>
      <c r="D81" s="1" t="s">
        <v>7</v>
      </c>
      <c r="E81" s="1">
        <v>0</v>
      </c>
      <c r="F81" s="1">
        <v>1</v>
      </c>
      <c r="G81" s="1">
        <v>0</v>
      </c>
      <c r="H81" s="1"/>
      <c r="I81" s="1"/>
      <c r="J81" s="8">
        <v>43072</v>
      </c>
      <c r="K81" s="1">
        <v>51</v>
      </c>
      <c r="L81" s="1"/>
      <c r="M81" s="1">
        <f>YEAR(Tableau2[[#This Row],[date]])</f>
        <v>2017</v>
      </c>
    </row>
    <row r="82" spans="1:13" ht="17" customHeight="1" x14ac:dyDescent="0.2">
      <c r="A82" s="1" t="s">
        <v>137</v>
      </c>
      <c r="B82" s="12" t="s">
        <v>61</v>
      </c>
      <c r="C82" s="1" t="s">
        <v>363</v>
      </c>
      <c r="D82" s="1" t="s">
        <v>7</v>
      </c>
      <c r="E82" s="1">
        <v>0</v>
      </c>
      <c r="F82" s="1">
        <v>1</v>
      </c>
      <c r="G82" s="1">
        <v>0</v>
      </c>
      <c r="H82" s="1"/>
      <c r="I82" s="1"/>
      <c r="J82" s="8">
        <v>42114</v>
      </c>
      <c r="K82" s="1">
        <v>28</v>
      </c>
      <c r="L82" s="1"/>
      <c r="M82" s="1">
        <f>YEAR(Tableau2[[#This Row],[date]])</f>
        <v>2015</v>
      </c>
    </row>
    <row r="83" spans="1:13" ht="17" customHeight="1" x14ac:dyDescent="0.2">
      <c r="A83" s="1" t="s">
        <v>127</v>
      </c>
      <c r="B83" s="12" t="s">
        <v>50</v>
      </c>
      <c r="C83" s="1" t="s">
        <v>364</v>
      </c>
      <c r="D83" s="1" t="s">
        <v>7</v>
      </c>
      <c r="E83" s="1">
        <v>0</v>
      </c>
      <c r="F83" s="1">
        <v>1</v>
      </c>
      <c r="G83" s="1">
        <v>0</v>
      </c>
      <c r="H83" s="1"/>
      <c r="I83" s="1"/>
      <c r="J83" s="8">
        <v>42343</v>
      </c>
      <c r="K83" s="1">
        <v>33</v>
      </c>
      <c r="L83" s="1"/>
      <c r="M83" s="1">
        <f>YEAR(Tableau2[[#This Row],[date]])</f>
        <v>2015</v>
      </c>
    </row>
    <row r="84" spans="1:13" ht="17" customHeight="1" x14ac:dyDescent="0.2">
      <c r="A84" s="1" t="s">
        <v>1221</v>
      </c>
      <c r="B84" s="13" t="s">
        <v>1222</v>
      </c>
      <c r="C84" s="1" t="s">
        <v>1222</v>
      </c>
      <c r="D84" s="1" t="s">
        <v>7</v>
      </c>
      <c r="E84" s="1">
        <v>1</v>
      </c>
      <c r="F84" s="1">
        <v>1</v>
      </c>
      <c r="G84" s="1">
        <v>0</v>
      </c>
      <c r="H84" s="1"/>
      <c r="I84" s="1"/>
      <c r="J84" s="8">
        <v>45008</v>
      </c>
      <c r="K84" s="1">
        <v>24</v>
      </c>
      <c r="L84" s="1"/>
      <c r="M84" s="1">
        <f>YEAR(Tableau2[[#This Row],[date]])</f>
        <v>2023</v>
      </c>
    </row>
    <row r="85" spans="1:13" ht="17" customHeight="1" x14ac:dyDescent="0.2">
      <c r="A85" s="1" t="s">
        <v>1115</v>
      </c>
      <c r="B85" s="13" t="s">
        <v>1116</v>
      </c>
      <c r="C85" s="1" t="s">
        <v>964</v>
      </c>
      <c r="D85" s="1" t="s">
        <v>7</v>
      </c>
      <c r="E85" s="1">
        <v>1</v>
      </c>
      <c r="F85" s="1">
        <v>1</v>
      </c>
      <c r="G85" s="1">
        <v>0</v>
      </c>
      <c r="H85" s="1"/>
      <c r="I85" s="1"/>
      <c r="J85" s="8">
        <v>44681</v>
      </c>
      <c r="K85" s="1">
        <v>14</v>
      </c>
      <c r="L85" s="1"/>
      <c r="M85" s="1">
        <f>YEAR(Tableau2[[#This Row],[date]])</f>
        <v>2022</v>
      </c>
    </row>
    <row r="86" spans="1:13" ht="17" customHeight="1" x14ac:dyDescent="0.2">
      <c r="A86" s="1" t="s">
        <v>962</v>
      </c>
      <c r="B86" s="13" t="s">
        <v>963</v>
      </c>
      <c r="C86" s="1" t="s">
        <v>964</v>
      </c>
      <c r="D86" s="1" t="s">
        <v>7</v>
      </c>
      <c r="E86" s="1">
        <v>1</v>
      </c>
      <c r="F86" s="1">
        <v>1</v>
      </c>
      <c r="G86" s="1">
        <v>0</v>
      </c>
      <c r="H86" s="1"/>
      <c r="I86" s="1"/>
      <c r="J86" s="8">
        <v>44531</v>
      </c>
      <c r="K86" s="1">
        <v>32</v>
      </c>
      <c r="L86" s="1"/>
      <c r="M86" s="1">
        <f>YEAR(Tableau2[[#This Row],[date]])</f>
        <v>2021</v>
      </c>
    </row>
    <row r="87" spans="1:13" ht="17" customHeight="1" x14ac:dyDescent="0.2">
      <c r="A87" s="1" t="s">
        <v>1168</v>
      </c>
      <c r="B87" s="13" t="s">
        <v>1169</v>
      </c>
      <c r="C87" s="1" t="s">
        <v>964</v>
      </c>
      <c r="D87" s="1" t="s">
        <v>7</v>
      </c>
      <c r="E87" s="1">
        <v>1</v>
      </c>
      <c r="F87" s="1">
        <v>0</v>
      </c>
      <c r="G87" s="1">
        <v>0</v>
      </c>
      <c r="H87" s="1"/>
      <c r="I87" s="1"/>
      <c r="J87" s="8">
        <v>45008</v>
      </c>
      <c r="K87" s="1">
        <v>21</v>
      </c>
      <c r="L87" s="1"/>
      <c r="M87" s="1">
        <f>YEAR(Tableau2[[#This Row],[date]])</f>
        <v>2023</v>
      </c>
    </row>
    <row r="88" spans="1:13" ht="17" customHeight="1" x14ac:dyDescent="0.2">
      <c r="A88" s="1" t="s">
        <v>1170</v>
      </c>
      <c r="B88" s="13" t="s">
        <v>1171</v>
      </c>
      <c r="C88" s="1" t="s">
        <v>964</v>
      </c>
      <c r="D88" s="1" t="s">
        <v>7</v>
      </c>
      <c r="E88" s="1">
        <v>1</v>
      </c>
      <c r="F88" s="1">
        <v>0</v>
      </c>
      <c r="G88" s="1">
        <v>0</v>
      </c>
      <c r="H88" s="1"/>
      <c r="I88" s="1"/>
      <c r="J88" s="8">
        <v>45020</v>
      </c>
      <c r="K88" s="1">
        <v>32</v>
      </c>
      <c r="L88" s="1"/>
      <c r="M88" s="1">
        <f>YEAR(Tableau2[[#This Row],[date]])</f>
        <v>2023</v>
      </c>
    </row>
    <row r="89" spans="1:13" ht="17" customHeight="1" x14ac:dyDescent="0.2">
      <c r="A89" s="1" t="s">
        <v>1172</v>
      </c>
      <c r="B89" s="13" t="s">
        <v>1173</v>
      </c>
      <c r="C89" s="1" t="s">
        <v>964</v>
      </c>
      <c r="D89" s="1" t="s">
        <v>7</v>
      </c>
      <c r="E89" s="1">
        <v>1</v>
      </c>
      <c r="F89" s="1">
        <v>0</v>
      </c>
      <c r="G89" s="1">
        <v>0</v>
      </c>
      <c r="H89" s="1"/>
      <c r="I89" s="1"/>
      <c r="J89" s="8">
        <v>45014</v>
      </c>
      <c r="K89" s="1">
        <v>40</v>
      </c>
      <c r="L89" s="1"/>
      <c r="M89" s="1">
        <f>YEAR(Tableau2[[#This Row],[date]])</f>
        <v>2023</v>
      </c>
    </row>
    <row r="90" spans="1:13" ht="17" customHeight="1" x14ac:dyDescent="0.2">
      <c r="A90" s="1" t="s">
        <v>1174</v>
      </c>
      <c r="B90" s="13" t="s">
        <v>1175</v>
      </c>
      <c r="C90" s="1" t="s">
        <v>964</v>
      </c>
      <c r="D90" s="1" t="s">
        <v>7</v>
      </c>
      <c r="E90" s="1">
        <v>1</v>
      </c>
      <c r="F90" s="1">
        <v>0</v>
      </c>
      <c r="G90" s="1">
        <v>0</v>
      </c>
      <c r="H90" s="1"/>
      <c r="I90" s="1"/>
      <c r="J90" s="8">
        <v>45016</v>
      </c>
      <c r="K90" s="1">
        <v>23</v>
      </c>
      <c r="L90" s="1"/>
      <c r="M90" s="1">
        <f>YEAR(Tableau2[[#This Row],[date]])</f>
        <v>2023</v>
      </c>
    </row>
    <row r="91" spans="1:13" ht="17" customHeight="1" x14ac:dyDescent="0.2">
      <c r="A91" s="1" t="s">
        <v>1176</v>
      </c>
      <c r="B91" s="13" t="s">
        <v>1177</v>
      </c>
      <c r="C91" s="1" t="s">
        <v>964</v>
      </c>
      <c r="D91" s="1" t="s">
        <v>7</v>
      </c>
      <c r="E91" s="1">
        <v>1</v>
      </c>
      <c r="F91" s="1">
        <v>0</v>
      </c>
      <c r="G91" s="1">
        <v>0</v>
      </c>
      <c r="H91" s="1"/>
      <c r="I91" s="1"/>
      <c r="J91" s="8">
        <v>45016</v>
      </c>
      <c r="K91" s="1">
        <v>22</v>
      </c>
      <c r="L91" s="1"/>
      <c r="M91" s="1">
        <f>YEAR(Tableau2[[#This Row],[date]])</f>
        <v>2023</v>
      </c>
    </row>
    <row r="92" spans="1:13" ht="17" customHeight="1" x14ac:dyDescent="0.2">
      <c r="A92" s="1" t="s">
        <v>1178</v>
      </c>
      <c r="B92" s="13" t="s">
        <v>1179</v>
      </c>
      <c r="C92" s="1" t="s">
        <v>1180</v>
      </c>
      <c r="D92" s="1" t="s">
        <v>7</v>
      </c>
      <c r="E92" s="1">
        <v>0</v>
      </c>
      <c r="F92" s="1">
        <v>0</v>
      </c>
      <c r="G92" s="1">
        <v>1</v>
      </c>
      <c r="H92" s="1"/>
      <c r="I92" s="1"/>
      <c r="J92" s="8">
        <v>45017</v>
      </c>
      <c r="K92" s="1">
        <v>21</v>
      </c>
      <c r="L92" s="1"/>
      <c r="M92" s="1">
        <f>YEAR(Tableau2[[#This Row],[date]])</f>
        <v>2023</v>
      </c>
    </row>
    <row r="93" spans="1:13" ht="17" customHeight="1" x14ac:dyDescent="0.2">
      <c r="A93" s="1" t="s">
        <v>1181</v>
      </c>
      <c r="B93" s="13" t="s">
        <v>1182</v>
      </c>
      <c r="C93" s="1" t="s">
        <v>1183</v>
      </c>
      <c r="D93" s="1" t="s">
        <v>7</v>
      </c>
      <c r="E93" s="1">
        <v>0</v>
      </c>
      <c r="F93" s="1">
        <v>0</v>
      </c>
      <c r="G93" s="1">
        <v>1</v>
      </c>
      <c r="H93" s="1"/>
      <c r="I93" s="1"/>
      <c r="J93" s="8">
        <v>45029</v>
      </c>
      <c r="K93" s="1">
        <v>17</v>
      </c>
      <c r="L93" s="1"/>
      <c r="M93" s="1">
        <f>YEAR(Tableau2[[#This Row],[date]])</f>
        <v>2023</v>
      </c>
    </row>
    <row r="94" spans="1:13" ht="17" customHeight="1" x14ac:dyDescent="0.2">
      <c r="A94" s="1" t="s">
        <v>1184</v>
      </c>
      <c r="B94" s="13" t="s">
        <v>1185</v>
      </c>
      <c r="C94" s="1" t="s">
        <v>1186</v>
      </c>
      <c r="D94" s="1" t="s">
        <v>7</v>
      </c>
      <c r="E94" s="1">
        <v>0</v>
      </c>
      <c r="F94" s="1">
        <v>1</v>
      </c>
      <c r="G94" s="1">
        <v>0</v>
      </c>
      <c r="H94" s="1"/>
      <c r="I94" s="1"/>
      <c r="J94" s="8">
        <v>45030</v>
      </c>
      <c r="K94" s="1">
        <v>33</v>
      </c>
      <c r="L94" s="1"/>
      <c r="M94" s="1">
        <f>YEAR(Tableau2[[#This Row],[date]])</f>
        <v>2023</v>
      </c>
    </row>
    <row r="95" spans="1:13" ht="17" customHeight="1" x14ac:dyDescent="0.2">
      <c r="A95" s="1" t="s">
        <v>1187</v>
      </c>
      <c r="B95" s="13" t="s">
        <v>1190</v>
      </c>
      <c r="C95" s="1" t="s">
        <v>1188</v>
      </c>
      <c r="D95" s="1" t="s">
        <v>7</v>
      </c>
      <c r="E95" s="1">
        <v>0</v>
      </c>
      <c r="F95" s="1">
        <v>1</v>
      </c>
      <c r="G95" s="1">
        <v>0</v>
      </c>
      <c r="H95" s="1"/>
      <c r="I95" s="1"/>
      <c r="J95" s="8">
        <v>45401</v>
      </c>
      <c r="K95" s="1">
        <v>33</v>
      </c>
      <c r="L95" s="1"/>
      <c r="M95" s="1">
        <f>YEAR(Tableau2[[#This Row],[date]])</f>
        <v>2024</v>
      </c>
    </row>
    <row r="96" spans="1:13" ht="17" customHeight="1" x14ac:dyDescent="0.2">
      <c r="A96" s="1" t="s">
        <v>1217</v>
      </c>
      <c r="B96" s="13" t="s">
        <v>1220</v>
      </c>
      <c r="C96" s="1" t="s">
        <v>964</v>
      </c>
      <c r="D96" s="1" t="s">
        <v>7</v>
      </c>
      <c r="E96" s="1">
        <v>1</v>
      </c>
      <c r="F96" s="1">
        <v>1</v>
      </c>
      <c r="G96" s="1">
        <v>0</v>
      </c>
      <c r="H96" s="1"/>
      <c r="I96" s="1"/>
      <c r="J96" s="8">
        <v>44997</v>
      </c>
      <c r="K96" s="1">
        <v>102</v>
      </c>
      <c r="L96" s="1"/>
      <c r="M96" s="1">
        <f>YEAR(Tableau2[[#This Row],[date]])</f>
        <v>2023</v>
      </c>
    </row>
    <row r="97" spans="1:13" ht="17" customHeight="1" x14ac:dyDescent="0.2">
      <c r="A97" s="1" t="s">
        <v>253</v>
      </c>
      <c r="B97" s="13" t="s">
        <v>1254</v>
      </c>
      <c r="C97" s="1" t="s">
        <v>964</v>
      </c>
      <c r="D97" s="1" t="s">
        <v>253</v>
      </c>
      <c r="E97" s="1">
        <v>1</v>
      </c>
      <c r="F97" s="1">
        <v>0</v>
      </c>
      <c r="G97" s="1">
        <v>0</v>
      </c>
      <c r="H97" s="1"/>
      <c r="I97" s="1"/>
      <c r="J97" s="8">
        <v>45118</v>
      </c>
      <c r="K97" s="1"/>
      <c r="L97" s="10">
        <v>6.2037037037037035E-3</v>
      </c>
      <c r="M97" s="1">
        <f>YEAR(Tableau2[[#This Row],[date]])</f>
        <v>2023</v>
      </c>
    </row>
    <row r="98" spans="1:13" ht="17" customHeight="1" x14ac:dyDescent="0.2">
      <c r="A98" s="1" t="s">
        <v>253</v>
      </c>
      <c r="B98" s="13" t="s">
        <v>1255</v>
      </c>
      <c r="C98" s="1" t="s">
        <v>964</v>
      </c>
      <c r="D98" s="1" t="s">
        <v>253</v>
      </c>
      <c r="E98" s="1">
        <v>1</v>
      </c>
      <c r="F98" s="1">
        <v>0</v>
      </c>
      <c r="G98" s="1">
        <v>0</v>
      </c>
      <c r="H98" s="1"/>
      <c r="I98" s="1"/>
      <c r="J98" s="8">
        <v>45118</v>
      </c>
      <c r="K98" s="1"/>
      <c r="L98" s="10">
        <v>1.5208333333333334E-2</v>
      </c>
      <c r="M98" s="1">
        <f>YEAR(Tableau2[[#This Row],[date]])</f>
        <v>2023</v>
      </c>
    </row>
    <row r="99" spans="1:13" ht="17" customHeight="1" x14ac:dyDescent="0.2">
      <c r="A99" s="1" t="s">
        <v>253</v>
      </c>
      <c r="B99" s="13" t="s">
        <v>1256</v>
      </c>
      <c r="C99" s="1" t="s">
        <v>964</v>
      </c>
      <c r="D99" s="1" t="s">
        <v>253</v>
      </c>
      <c r="E99" s="1">
        <v>1</v>
      </c>
      <c r="F99" s="1">
        <v>0</v>
      </c>
      <c r="G99" s="1">
        <v>0</v>
      </c>
      <c r="H99" s="1"/>
      <c r="I99" s="1"/>
      <c r="J99" s="8">
        <v>45118</v>
      </c>
      <c r="K99" s="1"/>
      <c r="L99" s="10">
        <v>1.2650462962962962E-2</v>
      </c>
      <c r="M99" s="1">
        <f>YEAR(Tableau2[[#This Row],[date]])</f>
        <v>2023</v>
      </c>
    </row>
    <row r="100" spans="1:13" ht="17" customHeight="1" x14ac:dyDescent="0.2">
      <c r="A100" s="1" t="s">
        <v>253</v>
      </c>
      <c r="B100" s="13" t="s">
        <v>1257</v>
      </c>
      <c r="C100" s="1" t="s">
        <v>964</v>
      </c>
      <c r="D100" s="1" t="s">
        <v>253</v>
      </c>
      <c r="E100" s="1">
        <v>1</v>
      </c>
      <c r="F100" s="1">
        <v>0</v>
      </c>
      <c r="G100" s="1">
        <v>0</v>
      </c>
      <c r="H100" s="1"/>
      <c r="I100" s="1"/>
      <c r="J100" s="8">
        <v>45118</v>
      </c>
      <c r="K100" s="1"/>
      <c r="L100" s="10">
        <v>1.576388888888889E-2</v>
      </c>
      <c r="M100" s="1">
        <f>YEAR(Tableau2[[#This Row],[date]])</f>
        <v>2023</v>
      </c>
    </row>
    <row r="101" spans="1:13" ht="17" customHeight="1" x14ac:dyDescent="0.2">
      <c r="A101" s="1" t="s">
        <v>921</v>
      </c>
      <c r="B101" s="13" t="s">
        <v>1196</v>
      </c>
      <c r="C101" s="1" t="s">
        <v>922</v>
      </c>
      <c r="D101" s="1" t="s">
        <v>923</v>
      </c>
      <c r="E101" s="1">
        <v>1</v>
      </c>
      <c r="F101" s="1">
        <v>0</v>
      </c>
      <c r="G101" s="1">
        <v>0</v>
      </c>
      <c r="H101" s="1"/>
      <c r="I101" s="1"/>
      <c r="J101" s="8">
        <v>44369</v>
      </c>
      <c r="K101" s="1"/>
      <c r="L101" s="1"/>
      <c r="M101" s="1">
        <f>YEAR(Tableau2[[#This Row],[date]])</f>
        <v>2021</v>
      </c>
    </row>
    <row r="102" spans="1:13" ht="17" customHeight="1" x14ac:dyDescent="0.2">
      <c r="A102" s="1" t="s">
        <v>959</v>
      </c>
      <c r="B102" s="13" t="s">
        <v>960</v>
      </c>
      <c r="C102" s="1" t="s">
        <v>961</v>
      </c>
      <c r="D102" s="1" t="s">
        <v>7</v>
      </c>
      <c r="E102" s="1">
        <v>1</v>
      </c>
      <c r="F102" s="1">
        <v>0</v>
      </c>
      <c r="G102" s="1">
        <v>0</v>
      </c>
      <c r="H102" s="1"/>
      <c r="I102" s="1"/>
      <c r="J102" s="8">
        <v>44531</v>
      </c>
      <c r="K102" s="1">
        <v>22</v>
      </c>
      <c r="L102" s="1"/>
      <c r="M102" s="1">
        <f>YEAR(Tableau2[[#This Row],[date]])</f>
        <v>2021</v>
      </c>
    </row>
    <row r="103" spans="1:13" ht="17" customHeight="1" x14ac:dyDescent="0.2">
      <c r="A103" s="1" t="s">
        <v>993</v>
      </c>
      <c r="B103" s="13" t="s">
        <v>994</v>
      </c>
      <c r="C103" s="1" t="s">
        <v>961</v>
      </c>
      <c r="D103" s="1" t="s">
        <v>7</v>
      </c>
      <c r="E103" s="1">
        <v>1</v>
      </c>
      <c r="F103" s="1">
        <v>0</v>
      </c>
      <c r="G103" s="1">
        <v>0</v>
      </c>
      <c r="H103" s="1"/>
      <c r="I103" s="1"/>
      <c r="J103" s="8">
        <v>44340</v>
      </c>
      <c r="K103" s="1">
        <v>24</v>
      </c>
      <c r="L103" s="1"/>
      <c r="M103" s="1">
        <f>YEAR(Tableau2[[#This Row],[date]])</f>
        <v>2021</v>
      </c>
    </row>
    <row r="104" spans="1:13" ht="17" customHeight="1" x14ac:dyDescent="0.2">
      <c r="A104" s="1" t="s">
        <v>134</v>
      </c>
      <c r="B104" s="12" t="s">
        <v>58</v>
      </c>
      <c r="C104" s="1" t="s">
        <v>372</v>
      </c>
      <c r="D104" s="1" t="s">
        <v>7</v>
      </c>
      <c r="E104" s="1">
        <v>0</v>
      </c>
      <c r="F104" s="1">
        <v>1</v>
      </c>
      <c r="G104" s="1">
        <v>0</v>
      </c>
      <c r="H104" s="1"/>
      <c r="I104" s="1"/>
      <c r="J104" s="8">
        <v>42216</v>
      </c>
      <c r="K104" s="1">
        <v>33</v>
      </c>
      <c r="L104" s="1"/>
      <c r="M104" s="1">
        <f>YEAR(Tableau2[[#This Row],[date]])</f>
        <v>2015</v>
      </c>
    </row>
    <row r="105" spans="1:13" ht="17" customHeight="1" x14ac:dyDescent="0.2">
      <c r="A105" s="1" t="s">
        <v>747</v>
      </c>
      <c r="B105" s="12" t="s">
        <v>748</v>
      </c>
      <c r="C105" s="1" t="s">
        <v>749</v>
      </c>
      <c r="D105" s="1" t="s">
        <v>7</v>
      </c>
      <c r="E105" s="1">
        <v>0</v>
      </c>
      <c r="F105" s="1">
        <v>1</v>
      </c>
      <c r="G105" s="1">
        <v>0</v>
      </c>
      <c r="H105" s="1"/>
      <c r="I105" s="1"/>
      <c r="J105" s="8">
        <v>43487</v>
      </c>
      <c r="K105" s="1">
        <v>63</v>
      </c>
      <c r="L105" s="1"/>
      <c r="M105" s="1">
        <f>YEAR(Tableau2[[#This Row],[date]])</f>
        <v>2019</v>
      </c>
    </row>
    <row r="106" spans="1:13" ht="17" customHeight="1" x14ac:dyDescent="0.2">
      <c r="A106" s="1" t="s">
        <v>253</v>
      </c>
      <c r="B106" s="13" t="s">
        <v>410</v>
      </c>
      <c r="C106" s="1" t="s">
        <v>652</v>
      </c>
      <c r="D106" s="1" t="s">
        <v>253</v>
      </c>
      <c r="E106" s="1">
        <v>0</v>
      </c>
      <c r="F106" s="1">
        <v>1</v>
      </c>
      <c r="G106" s="1">
        <v>0</v>
      </c>
      <c r="H106" s="1"/>
      <c r="I106" s="1"/>
      <c r="J106" s="8">
        <v>42464</v>
      </c>
      <c r="K106" s="1"/>
      <c r="L106" s="10">
        <v>1.2268518518518519E-2</v>
      </c>
      <c r="M106" s="1">
        <f>YEAR(Tableau2[[#This Row],[date]])</f>
        <v>2016</v>
      </c>
    </row>
    <row r="107" spans="1:13" ht="17" customHeight="1" x14ac:dyDescent="0.2">
      <c r="A107" s="1" t="s">
        <v>1067</v>
      </c>
      <c r="B107" s="13" t="s">
        <v>1066</v>
      </c>
      <c r="C107" s="1" t="s">
        <v>1065</v>
      </c>
      <c r="D107" s="1" t="s">
        <v>7</v>
      </c>
      <c r="E107" s="1">
        <v>0</v>
      </c>
      <c r="F107" s="1">
        <v>1</v>
      </c>
      <c r="G107" s="1">
        <v>0</v>
      </c>
      <c r="H107" s="1"/>
      <c r="I107" s="1"/>
      <c r="J107" s="8">
        <v>44681</v>
      </c>
      <c r="K107" s="1">
        <v>5</v>
      </c>
      <c r="L107" s="10"/>
      <c r="M107" s="1">
        <f>YEAR(Tableau2[[#This Row],[date]])</f>
        <v>2022</v>
      </c>
    </row>
    <row r="108" spans="1:13" ht="17" customHeight="1" x14ac:dyDescent="0.2">
      <c r="A108" s="1" t="s">
        <v>253</v>
      </c>
      <c r="B108" s="13" t="s">
        <v>671</v>
      </c>
      <c r="C108" s="1" t="s">
        <v>672</v>
      </c>
      <c r="D108" s="1" t="s">
        <v>253</v>
      </c>
      <c r="E108" s="1">
        <v>0</v>
      </c>
      <c r="F108" s="1">
        <v>1</v>
      </c>
      <c r="G108" s="1">
        <v>0</v>
      </c>
      <c r="H108" s="1"/>
      <c r="I108" s="1"/>
      <c r="J108" s="8">
        <v>43583</v>
      </c>
      <c r="K108" s="1"/>
      <c r="L108" s="10">
        <v>2.2800925925925927E-3</v>
      </c>
      <c r="M108" s="1">
        <f>YEAR(Tableau2[[#This Row],[date]])</f>
        <v>2019</v>
      </c>
    </row>
    <row r="109" spans="1:13" ht="17" customHeight="1" x14ac:dyDescent="0.2">
      <c r="A109" s="1" t="s">
        <v>253</v>
      </c>
      <c r="B109" s="13" t="s">
        <v>685</v>
      </c>
      <c r="C109" s="1" t="s">
        <v>672</v>
      </c>
      <c r="D109" s="1" t="s">
        <v>253</v>
      </c>
      <c r="E109" s="1">
        <v>0</v>
      </c>
      <c r="F109" s="1">
        <v>1</v>
      </c>
      <c r="G109" s="1">
        <v>0</v>
      </c>
      <c r="H109" s="1"/>
      <c r="I109" s="1"/>
      <c r="J109" s="8">
        <v>43592</v>
      </c>
      <c r="K109" s="1"/>
      <c r="L109" s="10">
        <v>1.9085648148148147E-2</v>
      </c>
      <c r="M109" s="1">
        <f>YEAR(Tableau2[[#This Row],[date]])</f>
        <v>2019</v>
      </c>
    </row>
    <row r="110" spans="1:13" ht="17" customHeight="1" x14ac:dyDescent="0.2">
      <c r="A110" s="1" t="s">
        <v>977</v>
      </c>
      <c r="B110" s="13" t="s">
        <v>978</v>
      </c>
      <c r="C110" s="1" t="s">
        <v>979</v>
      </c>
      <c r="D110" s="1" t="s">
        <v>7</v>
      </c>
      <c r="E110" s="1">
        <v>1</v>
      </c>
      <c r="F110" s="1">
        <v>0</v>
      </c>
      <c r="G110" s="1">
        <v>0</v>
      </c>
      <c r="H110" s="1"/>
      <c r="I110" s="1"/>
      <c r="J110" s="8">
        <v>44398</v>
      </c>
      <c r="K110" s="1"/>
      <c r="L110" s="10"/>
      <c r="M110" s="1">
        <f>YEAR(Tableau2[[#This Row],[date]])</f>
        <v>2021</v>
      </c>
    </row>
    <row r="111" spans="1:13" ht="17" customHeight="1" x14ac:dyDescent="0.2">
      <c r="A111" s="1" t="s">
        <v>1234</v>
      </c>
      <c r="B111" s="13" t="s">
        <v>1235</v>
      </c>
      <c r="C111" s="1" t="s">
        <v>979</v>
      </c>
      <c r="D111" s="1" t="s">
        <v>7</v>
      </c>
      <c r="E111" s="1">
        <v>1</v>
      </c>
      <c r="F111" s="1">
        <v>0</v>
      </c>
      <c r="G111" s="1">
        <v>0</v>
      </c>
      <c r="H111" s="5"/>
      <c r="I111" s="5"/>
      <c r="J111" s="8">
        <v>45150</v>
      </c>
      <c r="K111" s="1">
        <v>5</v>
      </c>
      <c r="L111" s="10"/>
      <c r="M111" s="1">
        <f>YEAR(Tableau2[[#This Row],[date]])</f>
        <v>2023</v>
      </c>
    </row>
    <row r="112" spans="1:13" ht="17" customHeight="1" x14ac:dyDescent="0.2">
      <c r="A112" s="1" t="s">
        <v>702</v>
      </c>
      <c r="B112" s="13" t="s">
        <v>705</v>
      </c>
      <c r="C112" s="1" t="s">
        <v>705</v>
      </c>
      <c r="D112" s="1" t="s">
        <v>701</v>
      </c>
      <c r="E112" s="1">
        <v>1</v>
      </c>
      <c r="F112" s="1">
        <v>1</v>
      </c>
      <c r="G112" s="1">
        <v>1</v>
      </c>
      <c r="H112" s="1"/>
      <c r="I112" s="1"/>
      <c r="J112" s="8">
        <v>43620</v>
      </c>
      <c r="K112" s="1"/>
      <c r="L112" s="1"/>
      <c r="M112" s="1">
        <f>YEAR(Tableau2[[#This Row],[date]])</f>
        <v>2019</v>
      </c>
    </row>
    <row r="113" spans="1:13" ht="17" customHeight="1" x14ac:dyDescent="0.2">
      <c r="A113" s="1" t="s">
        <v>824</v>
      </c>
      <c r="B113" s="13" t="s">
        <v>826</v>
      </c>
      <c r="C113" s="1" t="s">
        <v>825</v>
      </c>
      <c r="D113" s="1" t="s">
        <v>802</v>
      </c>
      <c r="E113" s="1">
        <v>1</v>
      </c>
      <c r="F113" s="1">
        <v>0</v>
      </c>
      <c r="G113" s="1">
        <v>1</v>
      </c>
      <c r="H113" s="1">
        <v>0</v>
      </c>
      <c r="I113" s="1">
        <v>0</v>
      </c>
      <c r="J113" s="8">
        <v>37681</v>
      </c>
      <c r="K113" s="1">
        <v>45</v>
      </c>
      <c r="L113" s="10"/>
      <c r="M113" s="1">
        <f>YEAR(Tableau2[[#This Row],[date]])</f>
        <v>2003</v>
      </c>
    </row>
    <row r="114" spans="1:13" ht="17" customHeight="1" x14ac:dyDescent="0.2">
      <c r="A114" s="1" t="s">
        <v>842</v>
      </c>
      <c r="B114" s="13" t="s">
        <v>841</v>
      </c>
      <c r="C114" s="1" t="s">
        <v>825</v>
      </c>
      <c r="D114" s="1" t="s">
        <v>802</v>
      </c>
      <c r="E114" s="1">
        <v>1</v>
      </c>
      <c r="F114" s="1">
        <v>0</v>
      </c>
      <c r="G114" s="1">
        <v>1</v>
      </c>
      <c r="H114" s="1">
        <v>0</v>
      </c>
      <c r="I114" s="1">
        <v>0</v>
      </c>
      <c r="J114" s="8">
        <v>39904</v>
      </c>
      <c r="K114" s="1">
        <v>19</v>
      </c>
      <c r="L114" s="10"/>
      <c r="M114" s="1">
        <f>YEAR(Tableau2[[#This Row],[date]])</f>
        <v>2009</v>
      </c>
    </row>
    <row r="115" spans="1:13" ht="17" customHeight="1" x14ac:dyDescent="0.2">
      <c r="A115" s="1" t="s">
        <v>253</v>
      </c>
      <c r="B115" s="13" t="s">
        <v>542</v>
      </c>
      <c r="C115" s="1" t="s">
        <v>630</v>
      </c>
      <c r="D115" s="1" t="s">
        <v>253</v>
      </c>
      <c r="E115" s="1">
        <v>0</v>
      </c>
      <c r="F115" s="1">
        <v>0</v>
      </c>
      <c r="G115" s="1">
        <v>1</v>
      </c>
      <c r="H115" s="1"/>
      <c r="I115" s="1"/>
      <c r="J115" s="8">
        <v>39299</v>
      </c>
      <c r="K115" s="1"/>
      <c r="L115" s="10">
        <v>6.7939814814814816E-3</v>
      </c>
      <c r="M115" s="1">
        <f>YEAR(Tableau2[[#This Row],[date]])</f>
        <v>2007</v>
      </c>
    </row>
    <row r="116" spans="1:13" ht="17" customHeight="1" x14ac:dyDescent="0.2">
      <c r="A116" s="1" t="s">
        <v>253</v>
      </c>
      <c r="B116" s="13" t="s">
        <v>543</v>
      </c>
      <c r="C116" s="1" t="s">
        <v>631</v>
      </c>
      <c r="D116" s="1" t="s">
        <v>253</v>
      </c>
      <c r="E116" s="1">
        <v>0</v>
      </c>
      <c r="F116" s="1">
        <v>0</v>
      </c>
      <c r="G116" s="1">
        <v>1</v>
      </c>
      <c r="H116" s="1"/>
      <c r="I116" s="1"/>
      <c r="J116" s="8">
        <v>39299</v>
      </c>
      <c r="K116" s="1"/>
      <c r="L116" s="10">
        <v>5.3356481481481484E-3</v>
      </c>
      <c r="M116" s="1">
        <f>YEAR(Tableau2[[#This Row],[date]])</f>
        <v>2007</v>
      </c>
    </row>
    <row r="117" spans="1:13" ht="17" customHeight="1" x14ac:dyDescent="0.2">
      <c r="A117" s="1" t="s">
        <v>253</v>
      </c>
      <c r="B117" s="13" t="s">
        <v>544</v>
      </c>
      <c r="C117" s="1" t="s">
        <v>632</v>
      </c>
      <c r="D117" s="1" t="s">
        <v>253</v>
      </c>
      <c r="E117" s="1">
        <v>0</v>
      </c>
      <c r="F117" s="1">
        <v>0</v>
      </c>
      <c r="G117" s="1">
        <v>1</v>
      </c>
      <c r="H117" s="1"/>
      <c r="I117" s="1"/>
      <c r="J117" s="8">
        <v>39299</v>
      </c>
      <c r="K117" s="1"/>
      <c r="L117" s="10">
        <v>5.162037037037037E-3</v>
      </c>
      <c r="M117" s="1">
        <f>YEAR(Tableau2[[#This Row],[date]])</f>
        <v>2007</v>
      </c>
    </row>
    <row r="118" spans="1:13" ht="17" customHeight="1" x14ac:dyDescent="0.2">
      <c r="A118" s="1" t="s">
        <v>253</v>
      </c>
      <c r="B118" s="13" t="s">
        <v>545</v>
      </c>
      <c r="C118" s="1" t="s">
        <v>633</v>
      </c>
      <c r="D118" s="1" t="s">
        <v>253</v>
      </c>
      <c r="E118" s="1">
        <v>0</v>
      </c>
      <c r="F118" s="1">
        <v>0</v>
      </c>
      <c r="G118" s="1">
        <v>1</v>
      </c>
      <c r="H118" s="1"/>
      <c r="I118" s="1"/>
      <c r="J118" s="8">
        <v>39302</v>
      </c>
      <c r="K118" s="1"/>
      <c r="L118" s="10">
        <v>6.4351851851851861E-3</v>
      </c>
      <c r="M118" s="1">
        <f>YEAR(Tableau2[[#This Row],[date]])</f>
        <v>2007</v>
      </c>
    </row>
    <row r="119" spans="1:13" ht="17" customHeight="1" x14ac:dyDescent="0.2">
      <c r="A119" s="1" t="s">
        <v>253</v>
      </c>
      <c r="B119" s="13" t="s">
        <v>546</v>
      </c>
      <c r="C119" s="1" t="s">
        <v>634</v>
      </c>
      <c r="D119" s="1" t="s">
        <v>253</v>
      </c>
      <c r="E119" s="1">
        <v>0</v>
      </c>
      <c r="F119" s="1">
        <v>0</v>
      </c>
      <c r="G119" s="1">
        <v>1</v>
      </c>
      <c r="H119" s="1"/>
      <c r="I119" s="1"/>
      <c r="J119" s="8">
        <v>39302</v>
      </c>
      <c r="K119" s="1"/>
      <c r="L119" s="10">
        <v>4.340277777777778E-3</v>
      </c>
      <c r="M119" s="1">
        <f>YEAR(Tableau2[[#This Row],[date]])</f>
        <v>2007</v>
      </c>
    </row>
    <row r="120" spans="1:13" ht="17" customHeight="1" x14ac:dyDescent="0.2">
      <c r="A120" s="1" t="s">
        <v>170</v>
      </c>
      <c r="B120" s="12" t="s">
        <v>181</v>
      </c>
      <c r="C120" s="1" t="s">
        <v>182</v>
      </c>
      <c r="D120" s="1" t="s">
        <v>7</v>
      </c>
      <c r="E120" s="1">
        <v>0</v>
      </c>
      <c r="F120" s="1">
        <v>1</v>
      </c>
      <c r="G120" s="1">
        <v>0</v>
      </c>
      <c r="H120" s="1"/>
      <c r="I120" s="1"/>
      <c r="J120" s="8">
        <v>43262</v>
      </c>
      <c r="K120" s="1">
        <v>13</v>
      </c>
      <c r="L120" s="1"/>
      <c r="M120" s="1">
        <f>YEAR(Tableau2[[#This Row],[date]])</f>
        <v>2018</v>
      </c>
    </row>
    <row r="121" spans="1:13" ht="17" customHeight="1" x14ac:dyDescent="0.2">
      <c r="A121" s="1" t="s">
        <v>166</v>
      </c>
      <c r="B121" s="12" t="s">
        <v>177</v>
      </c>
      <c r="C121" s="1" t="s">
        <v>182</v>
      </c>
      <c r="D121" s="1" t="s">
        <v>7</v>
      </c>
      <c r="E121" s="1">
        <v>0</v>
      </c>
      <c r="F121" s="1">
        <v>1</v>
      </c>
      <c r="G121" s="1">
        <v>0</v>
      </c>
      <c r="H121" s="1"/>
      <c r="I121" s="1"/>
      <c r="J121" s="8">
        <v>43000</v>
      </c>
      <c r="K121" s="1">
        <v>9</v>
      </c>
      <c r="L121" s="1"/>
      <c r="M121" s="1">
        <f>YEAR(Tableau2[[#This Row],[date]])</f>
        <v>2017</v>
      </c>
    </row>
    <row r="122" spans="1:13" ht="17" customHeight="1" x14ac:dyDescent="0.2">
      <c r="A122" s="1" t="s">
        <v>165</v>
      </c>
      <c r="B122" s="12" t="s">
        <v>176</v>
      </c>
      <c r="C122" s="1" t="s">
        <v>182</v>
      </c>
      <c r="D122" s="1" t="s">
        <v>7</v>
      </c>
      <c r="E122" s="1">
        <v>0</v>
      </c>
      <c r="F122" s="1">
        <v>1</v>
      </c>
      <c r="G122" s="1">
        <v>0</v>
      </c>
      <c r="H122" s="1"/>
      <c r="I122" s="1"/>
      <c r="J122" s="8">
        <v>43277</v>
      </c>
      <c r="K122" s="1">
        <v>97</v>
      </c>
      <c r="L122" s="1"/>
      <c r="M122" s="1">
        <f>YEAR(Tableau2[[#This Row],[date]])</f>
        <v>2018</v>
      </c>
    </row>
    <row r="123" spans="1:13" ht="17" customHeight="1" x14ac:dyDescent="0.2">
      <c r="A123" s="1" t="s">
        <v>252</v>
      </c>
      <c r="B123" s="14" t="s">
        <v>290</v>
      </c>
      <c r="C123" s="1" t="s">
        <v>258</v>
      </c>
      <c r="D123" s="1" t="s">
        <v>252</v>
      </c>
      <c r="E123" s="1">
        <v>0</v>
      </c>
      <c r="F123" s="1">
        <v>1</v>
      </c>
      <c r="G123" s="1">
        <v>0</v>
      </c>
      <c r="H123" s="1"/>
      <c r="I123" s="1"/>
      <c r="J123" s="8">
        <v>43385</v>
      </c>
      <c r="K123" s="1">
        <v>53</v>
      </c>
      <c r="L123" s="1"/>
      <c r="M123" s="1">
        <f>YEAR(Tableau2[[#This Row],[date]])</f>
        <v>2018</v>
      </c>
    </row>
    <row r="124" spans="1:13" ht="17" customHeight="1" x14ac:dyDescent="0.2">
      <c r="A124" s="1" t="s">
        <v>252</v>
      </c>
      <c r="B124" s="13" t="s">
        <v>291</v>
      </c>
      <c r="C124" s="1" t="s">
        <v>257</v>
      </c>
      <c r="D124" s="1" t="s">
        <v>252</v>
      </c>
      <c r="E124" s="1">
        <v>0</v>
      </c>
      <c r="F124" s="1">
        <v>1</v>
      </c>
      <c r="G124" s="1">
        <v>0</v>
      </c>
      <c r="H124" s="1"/>
      <c r="I124" s="1"/>
      <c r="J124" s="8">
        <v>43385</v>
      </c>
      <c r="K124" s="1">
        <v>35</v>
      </c>
      <c r="L124" s="1"/>
      <c r="M124" s="1">
        <f>YEAR(Tableau2[[#This Row],[date]])</f>
        <v>2018</v>
      </c>
    </row>
    <row r="125" spans="1:13" ht="17" customHeight="1" x14ac:dyDescent="0.2">
      <c r="A125" s="1" t="s">
        <v>252</v>
      </c>
      <c r="B125" s="13" t="s">
        <v>288</v>
      </c>
      <c r="C125" s="1" t="s">
        <v>255</v>
      </c>
      <c r="D125" s="1" t="s">
        <v>252</v>
      </c>
      <c r="E125" s="1">
        <v>0</v>
      </c>
      <c r="F125" s="1">
        <v>1</v>
      </c>
      <c r="G125" s="1">
        <v>0</v>
      </c>
      <c r="H125" s="1"/>
      <c r="I125" s="1"/>
      <c r="J125" s="8">
        <v>43410</v>
      </c>
      <c r="K125" s="1">
        <v>18</v>
      </c>
      <c r="L125" s="1"/>
      <c r="M125" s="1">
        <f>YEAR(Tableau2[[#This Row],[date]])</f>
        <v>2018</v>
      </c>
    </row>
    <row r="126" spans="1:13" ht="17" customHeight="1" x14ac:dyDescent="0.2">
      <c r="A126" s="1" t="s">
        <v>252</v>
      </c>
      <c r="B126" s="13" t="s">
        <v>287</v>
      </c>
      <c r="C126" s="1" t="s">
        <v>254</v>
      </c>
      <c r="D126" s="1" t="s">
        <v>252</v>
      </c>
      <c r="E126" s="1">
        <v>0</v>
      </c>
      <c r="F126" s="1">
        <v>1</v>
      </c>
      <c r="G126" s="1">
        <v>0</v>
      </c>
      <c r="H126" s="1"/>
      <c r="I126" s="1"/>
      <c r="J126" s="8">
        <v>43365</v>
      </c>
      <c r="K126" s="1">
        <v>77</v>
      </c>
      <c r="L126" s="1"/>
      <c r="M126" s="1">
        <f>YEAR(Tableau2[[#This Row],[date]])</f>
        <v>2018</v>
      </c>
    </row>
    <row r="127" spans="1:13" ht="17" customHeight="1" x14ac:dyDescent="0.2">
      <c r="A127" s="1" t="s">
        <v>253</v>
      </c>
      <c r="B127" s="13" t="s">
        <v>331</v>
      </c>
      <c r="C127" s="1" t="s">
        <v>254</v>
      </c>
      <c r="D127" s="1" t="s">
        <v>253</v>
      </c>
      <c r="E127" s="1">
        <v>0</v>
      </c>
      <c r="F127" s="1">
        <v>1</v>
      </c>
      <c r="G127" s="1">
        <v>0</v>
      </c>
      <c r="H127" s="1"/>
      <c r="I127" s="1"/>
      <c r="J127" s="8">
        <v>43367</v>
      </c>
      <c r="K127" s="1"/>
      <c r="L127" s="10">
        <v>1.7048611111111112E-2</v>
      </c>
      <c r="M127" s="1">
        <f>YEAR(Tableau2[[#This Row],[date]])</f>
        <v>2018</v>
      </c>
    </row>
    <row r="128" spans="1:13" ht="17" customHeight="1" x14ac:dyDescent="0.2">
      <c r="A128" s="1" t="s">
        <v>252</v>
      </c>
      <c r="B128" s="13" t="s">
        <v>289</v>
      </c>
      <c r="C128" s="1" t="s">
        <v>256</v>
      </c>
      <c r="D128" s="1" t="s">
        <v>252</v>
      </c>
      <c r="E128" s="1">
        <v>0</v>
      </c>
      <c r="F128" s="1">
        <v>1</v>
      </c>
      <c r="G128" s="1">
        <v>0</v>
      </c>
      <c r="H128" s="1"/>
      <c r="I128" s="1"/>
      <c r="J128" s="8">
        <v>43365</v>
      </c>
      <c r="K128" s="1">
        <v>71</v>
      </c>
      <c r="L128" s="1"/>
      <c r="M128" s="1">
        <f>YEAR(Tableau2[[#This Row],[date]])</f>
        <v>2018</v>
      </c>
    </row>
    <row r="129" spans="1:13" ht="17" customHeight="1" x14ac:dyDescent="0.2">
      <c r="A129" s="1" t="s">
        <v>253</v>
      </c>
      <c r="B129" s="13" t="s">
        <v>319</v>
      </c>
      <c r="C129" s="1" t="s">
        <v>256</v>
      </c>
      <c r="D129" s="1" t="s">
        <v>253</v>
      </c>
      <c r="E129" s="1">
        <v>0</v>
      </c>
      <c r="F129" s="1">
        <v>1</v>
      </c>
      <c r="G129" s="1">
        <v>0</v>
      </c>
      <c r="H129" s="1"/>
      <c r="I129" s="1"/>
      <c r="J129" s="8">
        <v>43371</v>
      </c>
      <c r="K129" s="1"/>
      <c r="L129" s="10">
        <v>1.5439814814814816E-2</v>
      </c>
      <c r="M129" s="1">
        <f>YEAR(Tableau2[[#This Row],[date]])</f>
        <v>2018</v>
      </c>
    </row>
    <row r="130" spans="1:13" ht="17" customHeight="1" x14ac:dyDescent="0.2">
      <c r="A130" s="1" t="s">
        <v>252</v>
      </c>
      <c r="B130" s="13" t="s">
        <v>296</v>
      </c>
      <c r="C130" s="1" t="s">
        <v>265</v>
      </c>
      <c r="D130" s="1" t="s">
        <v>252</v>
      </c>
      <c r="E130" s="1">
        <v>0</v>
      </c>
      <c r="F130" s="1">
        <v>1</v>
      </c>
      <c r="G130" s="1">
        <v>0</v>
      </c>
      <c r="H130" s="1"/>
      <c r="I130" s="1"/>
      <c r="J130" s="8">
        <v>43411</v>
      </c>
      <c r="K130" s="1">
        <v>68</v>
      </c>
      <c r="L130" s="1"/>
      <c r="M130" s="1">
        <f>YEAR(Tableau2[[#This Row],[date]])</f>
        <v>2018</v>
      </c>
    </row>
    <row r="131" spans="1:13" ht="17" customHeight="1" x14ac:dyDescent="0.2">
      <c r="A131" s="1" t="s">
        <v>1075</v>
      </c>
      <c r="B131" s="13" t="s">
        <v>1076</v>
      </c>
      <c r="C131" s="1" t="s">
        <v>964</v>
      </c>
      <c r="D131" s="1" t="s">
        <v>7</v>
      </c>
      <c r="E131" s="1">
        <v>1</v>
      </c>
      <c r="F131" s="1">
        <v>1</v>
      </c>
      <c r="G131" s="1">
        <v>0</v>
      </c>
      <c r="H131" s="1"/>
      <c r="I131" s="1"/>
      <c r="J131" s="8">
        <v>44671</v>
      </c>
      <c r="K131" s="1">
        <v>35</v>
      </c>
      <c r="L131" s="1"/>
      <c r="M131" s="1">
        <f>YEAR(Tableau2[[#This Row],[date]])</f>
        <v>2022</v>
      </c>
    </row>
    <row r="132" spans="1:13" ht="17" customHeight="1" x14ac:dyDescent="0.2">
      <c r="A132" s="1" t="s">
        <v>252</v>
      </c>
      <c r="B132" s="13" t="s">
        <v>297</v>
      </c>
      <c r="C132" s="1" t="s">
        <v>266</v>
      </c>
      <c r="D132" s="1" t="s">
        <v>252</v>
      </c>
      <c r="E132" s="1">
        <v>0</v>
      </c>
      <c r="F132" s="1">
        <v>1</v>
      </c>
      <c r="G132" s="1">
        <v>0</v>
      </c>
      <c r="H132" s="1"/>
      <c r="I132" s="1"/>
      <c r="J132" s="8">
        <v>43113</v>
      </c>
      <c r="K132" s="1">
        <v>64</v>
      </c>
      <c r="L132" s="1"/>
      <c r="M132" s="1">
        <f>YEAR(Tableau2[[#This Row],[date]])</f>
        <v>2018</v>
      </c>
    </row>
    <row r="133" spans="1:13" ht="17" customHeight="1" x14ac:dyDescent="0.2">
      <c r="A133" s="1" t="s">
        <v>252</v>
      </c>
      <c r="B133" s="13" t="s">
        <v>298</v>
      </c>
      <c r="C133" s="1" t="s">
        <v>267</v>
      </c>
      <c r="D133" s="1" t="s">
        <v>252</v>
      </c>
      <c r="E133" s="1">
        <v>0</v>
      </c>
      <c r="F133" s="1">
        <v>1</v>
      </c>
      <c r="G133" s="1">
        <v>0</v>
      </c>
      <c r="H133" s="1"/>
      <c r="I133" s="1"/>
      <c r="J133" s="8">
        <v>43484</v>
      </c>
      <c r="K133" s="1">
        <v>41</v>
      </c>
      <c r="L133" s="1"/>
      <c r="M133" s="1">
        <f>YEAR(Tableau2[[#This Row],[date]])</f>
        <v>2019</v>
      </c>
    </row>
    <row r="134" spans="1:13" ht="17" customHeight="1" x14ac:dyDescent="0.2">
      <c r="A134" s="1" t="s">
        <v>252</v>
      </c>
      <c r="B134" s="13" t="s">
        <v>299</v>
      </c>
      <c r="C134" s="1" t="s">
        <v>268</v>
      </c>
      <c r="D134" s="1" t="s">
        <v>252</v>
      </c>
      <c r="E134" s="1">
        <v>0</v>
      </c>
      <c r="F134" s="1">
        <v>1</v>
      </c>
      <c r="G134" s="1">
        <v>0</v>
      </c>
      <c r="H134" s="1"/>
      <c r="I134" s="1"/>
      <c r="J134" s="8">
        <v>43486</v>
      </c>
      <c r="K134" s="1">
        <v>49</v>
      </c>
      <c r="L134" s="1"/>
      <c r="M134" s="1">
        <f>YEAR(Tableau2[[#This Row],[date]])</f>
        <v>2019</v>
      </c>
    </row>
    <row r="135" spans="1:13" ht="17" customHeight="1" x14ac:dyDescent="0.2">
      <c r="A135" s="1" t="s">
        <v>252</v>
      </c>
      <c r="B135" s="13" t="s">
        <v>300</v>
      </c>
      <c r="C135" s="1" t="s">
        <v>269</v>
      </c>
      <c r="D135" s="1" t="s">
        <v>252</v>
      </c>
      <c r="E135" s="1">
        <v>0</v>
      </c>
      <c r="F135" s="1">
        <v>1</v>
      </c>
      <c r="G135" s="1">
        <v>0</v>
      </c>
      <c r="H135" s="1"/>
      <c r="I135" s="1"/>
      <c r="J135" s="8">
        <v>43492</v>
      </c>
      <c r="K135" s="1">
        <v>32</v>
      </c>
      <c r="L135" s="1"/>
      <c r="M135" s="1">
        <f>YEAR(Tableau2[[#This Row],[date]])</f>
        <v>2019</v>
      </c>
    </row>
    <row r="136" spans="1:13" ht="17" customHeight="1" x14ac:dyDescent="0.2">
      <c r="A136" s="1" t="s">
        <v>252</v>
      </c>
      <c r="B136" s="13" t="s">
        <v>301</v>
      </c>
      <c r="C136" s="1" t="s">
        <v>270</v>
      </c>
      <c r="D136" s="1" t="s">
        <v>252</v>
      </c>
      <c r="E136" s="1">
        <v>0</v>
      </c>
      <c r="F136" s="1">
        <v>1</v>
      </c>
      <c r="G136" s="1">
        <v>0</v>
      </c>
      <c r="H136" s="1"/>
      <c r="I136" s="1"/>
      <c r="J136" s="8">
        <v>43492</v>
      </c>
      <c r="K136" s="1">
        <v>47</v>
      </c>
      <c r="L136" s="1"/>
      <c r="M136" s="1">
        <f>YEAR(Tableau2[[#This Row],[date]])</f>
        <v>2019</v>
      </c>
    </row>
    <row r="137" spans="1:13" ht="17" customHeight="1" x14ac:dyDescent="0.2">
      <c r="A137" s="1" t="s">
        <v>252</v>
      </c>
      <c r="B137" s="13" t="s">
        <v>283</v>
      </c>
      <c r="C137" s="1" t="s">
        <v>284</v>
      </c>
      <c r="D137" s="1" t="s">
        <v>252</v>
      </c>
      <c r="E137" s="1">
        <v>0</v>
      </c>
      <c r="F137" s="1">
        <v>1</v>
      </c>
      <c r="G137" s="1">
        <v>0</v>
      </c>
      <c r="H137" s="1"/>
      <c r="I137" s="1"/>
      <c r="J137" s="8">
        <v>43494</v>
      </c>
      <c r="K137" s="1">
        <v>72</v>
      </c>
      <c r="L137" s="1"/>
      <c r="M137" s="1">
        <f>YEAR(Tableau2[[#This Row],[date]])</f>
        <v>2019</v>
      </c>
    </row>
    <row r="138" spans="1:13" ht="17" customHeight="1" x14ac:dyDescent="0.2">
      <c r="A138" s="1" t="s">
        <v>252</v>
      </c>
      <c r="B138" s="13" t="s">
        <v>292</v>
      </c>
      <c r="C138" s="1" t="s">
        <v>260</v>
      </c>
      <c r="D138" s="1" t="s">
        <v>252</v>
      </c>
      <c r="E138" s="1">
        <v>1</v>
      </c>
      <c r="F138" s="1">
        <v>1</v>
      </c>
      <c r="G138" s="1">
        <v>0</v>
      </c>
      <c r="H138" s="1"/>
      <c r="I138" s="1"/>
      <c r="J138" s="8">
        <v>43398</v>
      </c>
      <c r="K138" s="1">
        <v>37</v>
      </c>
      <c r="L138" s="1"/>
      <c r="M138" s="1">
        <f>YEAR(Tableau2[[#This Row],[date]])</f>
        <v>2018</v>
      </c>
    </row>
    <row r="139" spans="1:13" ht="17" customHeight="1" x14ac:dyDescent="0.2">
      <c r="A139" s="1" t="s">
        <v>253</v>
      </c>
      <c r="B139" s="13" t="s">
        <v>294</v>
      </c>
      <c r="C139" s="1" t="s">
        <v>260</v>
      </c>
      <c r="D139" s="1" t="s">
        <v>253</v>
      </c>
      <c r="E139" s="1">
        <v>0</v>
      </c>
      <c r="F139" s="1">
        <v>1</v>
      </c>
      <c r="G139" s="1">
        <v>0</v>
      </c>
      <c r="H139" s="1"/>
      <c r="I139" s="1"/>
      <c r="J139" s="8">
        <v>43387</v>
      </c>
      <c r="K139" s="1"/>
      <c r="L139" s="10">
        <v>3.5995370370370369E-3</v>
      </c>
      <c r="M139" s="1">
        <f>YEAR(Tableau2[[#This Row],[date]])</f>
        <v>2018</v>
      </c>
    </row>
    <row r="140" spans="1:13" ht="17" customHeight="1" x14ac:dyDescent="0.2">
      <c r="A140" s="1" t="s">
        <v>252</v>
      </c>
      <c r="B140" s="13" t="s">
        <v>293</v>
      </c>
      <c r="C140" s="1" t="s">
        <v>261</v>
      </c>
      <c r="D140" s="1" t="s">
        <v>252</v>
      </c>
      <c r="E140" s="1">
        <v>0</v>
      </c>
      <c r="F140" s="1">
        <v>1</v>
      </c>
      <c r="G140" s="1">
        <v>0</v>
      </c>
      <c r="H140" s="1"/>
      <c r="I140" s="1"/>
      <c r="J140" s="8">
        <v>43398</v>
      </c>
      <c r="K140" s="1">
        <v>36</v>
      </c>
      <c r="L140" s="1"/>
      <c r="M140" s="1">
        <f>YEAR(Tableau2[[#This Row],[date]])</f>
        <v>2018</v>
      </c>
    </row>
    <row r="141" spans="1:13" ht="17" customHeight="1" x14ac:dyDescent="0.2">
      <c r="A141" s="1" t="s">
        <v>253</v>
      </c>
      <c r="B141" s="13" t="s">
        <v>320</v>
      </c>
      <c r="C141" s="1" t="s">
        <v>327</v>
      </c>
      <c r="D141" s="1" t="s">
        <v>332</v>
      </c>
      <c r="E141" s="1">
        <v>0</v>
      </c>
      <c r="F141" s="1">
        <v>1</v>
      </c>
      <c r="G141" s="1">
        <v>0</v>
      </c>
      <c r="H141" s="1"/>
      <c r="I141" s="1"/>
      <c r="J141" s="8">
        <v>43376</v>
      </c>
      <c r="K141" s="1"/>
      <c r="L141" s="10">
        <v>5.2314814814814819E-3</v>
      </c>
      <c r="M141" s="1">
        <f>YEAR(Tableau2[[#This Row],[date]])</f>
        <v>2018</v>
      </c>
    </row>
    <row r="142" spans="1:13" ht="17" customHeight="1" x14ac:dyDescent="0.2">
      <c r="A142" s="1" t="s">
        <v>253</v>
      </c>
      <c r="B142" s="15" t="s">
        <v>321</v>
      </c>
      <c r="C142" s="1" t="s">
        <v>328</v>
      </c>
      <c r="D142" s="1" t="s">
        <v>252</v>
      </c>
      <c r="E142" s="1">
        <v>0</v>
      </c>
      <c r="F142" s="1">
        <v>1</v>
      </c>
      <c r="G142" s="1">
        <v>0</v>
      </c>
      <c r="H142" s="1"/>
      <c r="I142" s="1"/>
      <c r="J142" s="8">
        <v>43377</v>
      </c>
      <c r="K142" s="1"/>
      <c r="L142" s="10">
        <v>7.407407407407407E-4</v>
      </c>
      <c r="M142" s="1">
        <f>YEAR(Tableau2[[#This Row],[date]])</f>
        <v>2018</v>
      </c>
    </row>
    <row r="143" spans="1:13" ht="17" customHeight="1" x14ac:dyDescent="0.2">
      <c r="A143" s="1" t="s">
        <v>252</v>
      </c>
      <c r="B143" s="13" t="s">
        <v>315</v>
      </c>
      <c r="C143" s="1" t="s">
        <v>310</v>
      </c>
      <c r="D143" s="1" t="s">
        <v>252</v>
      </c>
      <c r="E143" s="1">
        <v>0</v>
      </c>
      <c r="F143" s="1">
        <v>1</v>
      </c>
      <c r="G143" s="1">
        <v>0</v>
      </c>
      <c r="H143" s="1"/>
      <c r="I143" s="1"/>
      <c r="J143" s="8">
        <v>43380</v>
      </c>
      <c r="K143" s="1">
        <v>109</v>
      </c>
      <c r="L143" s="1"/>
      <c r="M143" s="1">
        <f>YEAR(Tableau2[[#This Row],[date]])</f>
        <v>2018</v>
      </c>
    </row>
    <row r="144" spans="1:13" ht="17" customHeight="1" x14ac:dyDescent="0.2">
      <c r="A144" s="1" t="s">
        <v>252</v>
      </c>
      <c r="B144" s="13" t="s">
        <v>273</v>
      </c>
      <c r="C144" s="1" t="s">
        <v>273</v>
      </c>
      <c r="D144" s="1" t="s">
        <v>252</v>
      </c>
      <c r="E144" s="1">
        <v>0</v>
      </c>
      <c r="F144" s="1">
        <v>1</v>
      </c>
      <c r="G144" s="1">
        <v>0</v>
      </c>
      <c r="H144" s="1"/>
      <c r="I144" s="1"/>
      <c r="J144" s="8">
        <v>43376</v>
      </c>
      <c r="K144" s="1">
        <v>50</v>
      </c>
      <c r="L144" s="1"/>
      <c r="M144" s="1">
        <f>YEAR(Tableau2[[#This Row],[date]])</f>
        <v>2018</v>
      </c>
    </row>
    <row r="145" spans="1:13" ht="17" customHeight="1" x14ac:dyDescent="0.2">
      <c r="A145" s="1" t="s">
        <v>252</v>
      </c>
      <c r="B145" s="13" t="s">
        <v>274</v>
      </c>
      <c r="C145" s="1" t="s">
        <v>274</v>
      </c>
      <c r="D145" s="1" t="s">
        <v>252</v>
      </c>
      <c r="E145" s="1">
        <v>0</v>
      </c>
      <c r="F145" s="1">
        <v>1</v>
      </c>
      <c r="G145" s="1">
        <v>0</v>
      </c>
      <c r="H145" s="1"/>
      <c r="I145" s="1"/>
      <c r="J145" s="8">
        <v>43410</v>
      </c>
      <c r="K145" s="1">
        <v>71</v>
      </c>
      <c r="L145" s="1"/>
      <c r="M145" s="1">
        <f>YEAR(Tableau2[[#This Row],[date]])</f>
        <v>2018</v>
      </c>
    </row>
    <row r="146" spans="1:13" ht="17" customHeight="1" x14ac:dyDescent="0.2">
      <c r="A146" s="1" t="s">
        <v>252</v>
      </c>
      <c r="B146" s="13" t="s">
        <v>276</v>
      </c>
      <c r="C146" s="1" t="s">
        <v>276</v>
      </c>
      <c r="D146" s="1" t="s">
        <v>252</v>
      </c>
      <c r="E146" s="1">
        <v>0</v>
      </c>
      <c r="F146" s="1">
        <v>1</v>
      </c>
      <c r="G146" s="1">
        <v>0</v>
      </c>
      <c r="H146" s="1"/>
      <c r="I146" s="1"/>
      <c r="J146" s="8">
        <v>43410</v>
      </c>
      <c r="K146" s="1">
        <v>53</v>
      </c>
      <c r="L146" s="1"/>
      <c r="M146" s="1">
        <f>YEAR(Tableau2[[#This Row],[date]])</f>
        <v>2018</v>
      </c>
    </row>
    <row r="147" spans="1:13" ht="17" customHeight="1" x14ac:dyDescent="0.2">
      <c r="A147" s="1" t="s">
        <v>252</v>
      </c>
      <c r="B147" s="13" t="s">
        <v>286</v>
      </c>
      <c r="C147" s="1" t="s">
        <v>251</v>
      </c>
      <c r="D147" s="1" t="s">
        <v>252</v>
      </c>
      <c r="E147" s="1">
        <v>0</v>
      </c>
      <c r="F147" s="1">
        <v>1</v>
      </c>
      <c r="G147" s="1">
        <v>0</v>
      </c>
      <c r="H147" s="1"/>
      <c r="I147" s="1"/>
      <c r="J147" s="8">
        <v>43374</v>
      </c>
      <c r="K147" s="1">
        <v>39</v>
      </c>
      <c r="L147" s="1"/>
      <c r="M147" s="1">
        <f>YEAR(Tableau2[[#This Row],[date]])</f>
        <v>2018</v>
      </c>
    </row>
    <row r="148" spans="1:13" ht="17" customHeight="1" x14ac:dyDescent="0.2">
      <c r="A148" s="1" t="s">
        <v>252</v>
      </c>
      <c r="B148" s="13" t="s">
        <v>275</v>
      </c>
      <c r="C148" s="1" t="s">
        <v>275</v>
      </c>
      <c r="D148" s="1" t="s">
        <v>252</v>
      </c>
      <c r="E148" s="1">
        <v>0</v>
      </c>
      <c r="F148" s="1">
        <v>1</v>
      </c>
      <c r="G148" s="1">
        <v>0</v>
      </c>
      <c r="H148" s="1"/>
      <c r="I148" s="1"/>
      <c r="J148" s="8">
        <v>43549</v>
      </c>
      <c r="K148" s="1">
        <v>78</v>
      </c>
      <c r="L148" s="1"/>
      <c r="M148" s="1">
        <f>YEAR(Tableau2[[#This Row],[date]])</f>
        <v>2019</v>
      </c>
    </row>
    <row r="149" spans="1:13" ht="17" customHeight="1" x14ac:dyDescent="0.2">
      <c r="A149" s="1" t="s">
        <v>252</v>
      </c>
      <c r="B149" s="13" t="s">
        <v>250</v>
      </c>
      <c r="C149" s="1" t="s">
        <v>250</v>
      </c>
      <c r="D149" s="1" t="s">
        <v>252</v>
      </c>
      <c r="E149" s="1">
        <v>0</v>
      </c>
      <c r="F149" s="1">
        <v>1</v>
      </c>
      <c r="G149" s="1">
        <v>0</v>
      </c>
      <c r="H149" s="1"/>
      <c r="I149" s="1"/>
      <c r="J149" s="8">
        <v>43373</v>
      </c>
      <c r="K149" s="1">
        <v>56</v>
      </c>
      <c r="L149" s="1"/>
      <c r="M149" s="1">
        <f>YEAR(Tableau2[[#This Row],[date]])</f>
        <v>2018</v>
      </c>
    </row>
    <row r="150" spans="1:13" ht="17" customHeight="1" x14ac:dyDescent="0.2">
      <c r="A150" s="1" t="s">
        <v>252</v>
      </c>
      <c r="B150" s="13" t="s">
        <v>271</v>
      </c>
      <c r="C150" s="1" t="s">
        <v>271</v>
      </c>
      <c r="D150" s="1" t="s">
        <v>252</v>
      </c>
      <c r="E150" s="1">
        <v>0</v>
      </c>
      <c r="F150" s="1">
        <v>1</v>
      </c>
      <c r="G150" s="1">
        <v>0</v>
      </c>
      <c r="H150" s="1"/>
      <c r="I150" s="1"/>
      <c r="J150" s="8">
        <v>43411</v>
      </c>
      <c r="K150" s="1">
        <v>84</v>
      </c>
      <c r="L150" s="1"/>
      <c r="M150" s="1">
        <f>YEAR(Tableau2[[#This Row],[date]])</f>
        <v>2018</v>
      </c>
    </row>
    <row r="151" spans="1:13" ht="17" customHeight="1" x14ac:dyDescent="0.2">
      <c r="A151" s="1" t="s">
        <v>252</v>
      </c>
      <c r="B151" s="15" t="s">
        <v>262</v>
      </c>
      <c r="C151" s="1" t="s">
        <v>262</v>
      </c>
      <c r="D151" s="1" t="s">
        <v>252</v>
      </c>
      <c r="E151" s="1">
        <v>0</v>
      </c>
      <c r="F151" s="1">
        <v>1</v>
      </c>
      <c r="G151" s="1">
        <v>0</v>
      </c>
      <c r="H151" s="1"/>
      <c r="I151" s="1"/>
      <c r="J151" s="8">
        <v>43381</v>
      </c>
      <c r="K151" s="1">
        <v>50</v>
      </c>
      <c r="L151" s="1"/>
      <c r="M151" s="1">
        <f>YEAR(Tableau2[[#This Row],[date]])</f>
        <v>2018</v>
      </c>
    </row>
    <row r="152" spans="1:13" ht="17" customHeight="1" x14ac:dyDescent="0.2">
      <c r="A152" s="1" t="s">
        <v>252</v>
      </c>
      <c r="B152" s="13" t="s">
        <v>263</v>
      </c>
      <c r="C152" s="1" t="s">
        <v>263</v>
      </c>
      <c r="D152" s="1" t="s">
        <v>252</v>
      </c>
      <c r="E152" s="1">
        <v>0</v>
      </c>
      <c r="F152" s="1">
        <v>1</v>
      </c>
      <c r="G152" s="1">
        <v>0</v>
      </c>
      <c r="H152" s="1"/>
      <c r="I152" s="1"/>
      <c r="J152" s="8">
        <v>43381</v>
      </c>
      <c r="K152" s="1">
        <v>64</v>
      </c>
      <c r="L152" s="1"/>
      <c r="M152" s="1">
        <f>YEAR(Tableau2[[#This Row],[date]])</f>
        <v>2018</v>
      </c>
    </row>
    <row r="153" spans="1:13" ht="17" customHeight="1" x14ac:dyDescent="0.2">
      <c r="A153" s="1" t="s">
        <v>252</v>
      </c>
      <c r="B153" s="13" t="s">
        <v>295</v>
      </c>
      <c r="C153" s="1" t="s">
        <v>264</v>
      </c>
      <c r="D153" s="1" t="s">
        <v>252</v>
      </c>
      <c r="E153" s="1">
        <v>0</v>
      </c>
      <c r="F153" s="1">
        <v>1</v>
      </c>
      <c r="G153" s="1">
        <v>0</v>
      </c>
      <c r="H153" s="1"/>
      <c r="I153" s="1"/>
      <c r="J153" s="8">
        <v>43360</v>
      </c>
      <c r="K153" s="1">
        <v>127</v>
      </c>
      <c r="L153" s="1"/>
      <c r="M153" s="1">
        <f>YEAR(Tableau2[[#This Row],[date]])</f>
        <v>2018</v>
      </c>
    </row>
    <row r="154" spans="1:13" ht="17" customHeight="1" x14ac:dyDescent="0.2">
      <c r="A154" s="1" t="s">
        <v>253</v>
      </c>
      <c r="B154" s="15" t="s">
        <v>322</v>
      </c>
      <c r="C154" s="1" t="s">
        <v>264</v>
      </c>
      <c r="D154" s="1" t="s">
        <v>253</v>
      </c>
      <c r="E154" s="1">
        <v>0</v>
      </c>
      <c r="F154" s="1">
        <v>1</v>
      </c>
      <c r="G154" s="1">
        <v>0</v>
      </c>
      <c r="H154" s="1"/>
      <c r="I154" s="1"/>
      <c r="J154" s="8">
        <v>43366</v>
      </c>
      <c r="K154" s="1"/>
      <c r="L154" s="10">
        <v>3.0092592592592588E-3</v>
      </c>
      <c r="M154" s="1">
        <f>YEAR(Tableau2[[#This Row],[date]])</f>
        <v>2018</v>
      </c>
    </row>
    <row r="155" spans="1:13" ht="17" customHeight="1" x14ac:dyDescent="0.2">
      <c r="A155" s="1" t="s">
        <v>252</v>
      </c>
      <c r="B155" s="13" t="s">
        <v>285</v>
      </c>
      <c r="C155" s="1" t="s">
        <v>314</v>
      </c>
      <c r="D155" s="1" t="s">
        <v>252</v>
      </c>
      <c r="E155" s="1">
        <v>0</v>
      </c>
      <c r="F155" s="1">
        <v>1</v>
      </c>
      <c r="G155" s="1">
        <v>0</v>
      </c>
      <c r="H155" s="1"/>
      <c r="I155" s="1"/>
      <c r="J155" s="8">
        <v>43410</v>
      </c>
      <c r="K155" s="1">
        <v>44</v>
      </c>
      <c r="L155" s="1"/>
      <c r="M155" s="1">
        <f>YEAR(Tableau2[[#This Row],[date]])</f>
        <v>2018</v>
      </c>
    </row>
    <row r="156" spans="1:13" ht="17" customHeight="1" x14ac:dyDescent="0.2">
      <c r="A156" s="1" t="s">
        <v>702</v>
      </c>
      <c r="B156" s="13" t="s">
        <v>703</v>
      </c>
      <c r="C156" s="1" t="s">
        <v>704</v>
      </c>
      <c r="D156" s="1" t="s">
        <v>317</v>
      </c>
      <c r="E156" s="1">
        <v>0</v>
      </c>
      <c r="F156" s="1">
        <v>1</v>
      </c>
      <c r="G156" s="1">
        <v>0</v>
      </c>
      <c r="H156" s="1"/>
      <c r="I156" s="1"/>
      <c r="J156" s="8">
        <v>43360</v>
      </c>
      <c r="K156" s="1"/>
      <c r="L156" s="10"/>
      <c r="M156" s="1">
        <f>YEAR(Tableau2[[#This Row],[date]])</f>
        <v>2018</v>
      </c>
    </row>
    <row r="157" spans="1:13" ht="17" customHeight="1" x14ac:dyDescent="0.2">
      <c r="A157" s="1" t="s">
        <v>278</v>
      </c>
      <c r="B157" s="13" t="s">
        <v>279</v>
      </c>
      <c r="C157" s="1" t="s">
        <v>280</v>
      </c>
      <c r="D157" s="1" t="s">
        <v>317</v>
      </c>
      <c r="E157" s="1">
        <v>0</v>
      </c>
      <c r="F157" s="1">
        <v>1</v>
      </c>
      <c r="G157" s="1">
        <v>0</v>
      </c>
      <c r="H157" s="1"/>
      <c r="I157" s="1"/>
      <c r="J157" s="8">
        <v>43216</v>
      </c>
      <c r="K157" s="1"/>
      <c r="L157" s="1"/>
      <c r="M157" s="1">
        <f>YEAR(Tableau2[[#This Row],[date]])</f>
        <v>2018</v>
      </c>
    </row>
    <row r="158" spans="1:13" ht="17" customHeight="1" x14ac:dyDescent="0.2">
      <c r="A158" s="1" t="s">
        <v>316</v>
      </c>
      <c r="B158" s="13" t="s">
        <v>750</v>
      </c>
      <c r="C158" s="1" t="s">
        <v>751</v>
      </c>
      <c r="D158" s="1" t="s">
        <v>7</v>
      </c>
      <c r="E158" s="1">
        <v>0</v>
      </c>
      <c r="F158" s="1">
        <v>1</v>
      </c>
      <c r="G158" s="1">
        <v>0</v>
      </c>
      <c r="H158" s="1"/>
      <c r="I158" s="1"/>
      <c r="J158" s="8">
        <v>43487</v>
      </c>
      <c r="K158" s="1">
        <v>5</v>
      </c>
      <c r="L158" s="10"/>
      <c r="M158" s="1">
        <f>YEAR(Tableau2[[#This Row],[date]])</f>
        <v>2019</v>
      </c>
    </row>
    <row r="159" spans="1:13" ht="17" customHeight="1" x14ac:dyDescent="0.2">
      <c r="A159" s="1" t="s">
        <v>253</v>
      </c>
      <c r="B159" s="13" t="s">
        <v>323</v>
      </c>
      <c r="C159" s="1" t="s">
        <v>259</v>
      </c>
      <c r="D159" s="1" t="s">
        <v>252</v>
      </c>
      <c r="E159" s="1">
        <v>0</v>
      </c>
      <c r="F159" s="1">
        <v>1</v>
      </c>
      <c r="G159" s="1">
        <v>0</v>
      </c>
      <c r="H159" s="1"/>
      <c r="I159" s="1"/>
      <c r="J159" s="8">
        <v>43396</v>
      </c>
      <c r="K159" s="1"/>
      <c r="L159" s="10">
        <v>5.9027777777777776E-3</v>
      </c>
      <c r="M159" s="1">
        <f>YEAR(Tableau2[[#This Row],[date]])</f>
        <v>2018</v>
      </c>
    </row>
    <row r="160" spans="1:13" ht="17" customHeight="1" x14ac:dyDescent="0.2">
      <c r="A160" s="1" t="s">
        <v>253</v>
      </c>
      <c r="B160" s="13" t="s">
        <v>735</v>
      </c>
      <c r="C160" s="1" t="s">
        <v>736</v>
      </c>
      <c r="D160" s="1" t="s">
        <v>253</v>
      </c>
      <c r="E160" s="1">
        <v>0</v>
      </c>
      <c r="F160" s="1">
        <v>1</v>
      </c>
      <c r="G160" s="1">
        <v>0</v>
      </c>
      <c r="H160" s="1"/>
      <c r="I160" s="1"/>
      <c r="J160" s="8">
        <v>43801</v>
      </c>
      <c r="K160" s="1"/>
      <c r="L160" s="10">
        <v>5.4282407407407404E-3</v>
      </c>
      <c r="M160" s="1">
        <f>YEAR(Tableau2[[#This Row],[date]])</f>
        <v>2019</v>
      </c>
    </row>
    <row r="161" spans="1:13" ht="17" customHeight="1" x14ac:dyDescent="0.2">
      <c r="A161" s="1" t="s">
        <v>760</v>
      </c>
      <c r="B161" s="13" t="s">
        <v>762</v>
      </c>
      <c r="C161" s="1" t="s">
        <v>761</v>
      </c>
      <c r="D161" s="1" t="s">
        <v>7</v>
      </c>
      <c r="E161" s="1">
        <v>0</v>
      </c>
      <c r="F161" s="1">
        <v>1</v>
      </c>
      <c r="G161" s="1">
        <v>0</v>
      </c>
      <c r="H161" s="1"/>
      <c r="I161" s="1"/>
      <c r="J161" s="8">
        <v>43732</v>
      </c>
      <c r="K161" s="1">
        <v>45</v>
      </c>
      <c r="L161" s="10"/>
      <c r="M161" s="1">
        <f>YEAR(Tableau2[[#This Row],[date]])</f>
        <v>2019</v>
      </c>
    </row>
    <row r="162" spans="1:13" ht="17" customHeight="1" x14ac:dyDescent="0.2">
      <c r="A162" s="1" t="s">
        <v>763</v>
      </c>
      <c r="B162" s="13" t="s">
        <v>765</v>
      </c>
      <c r="C162" s="1" t="s">
        <v>764</v>
      </c>
      <c r="D162" s="1" t="s">
        <v>7</v>
      </c>
      <c r="E162" s="1">
        <v>1</v>
      </c>
      <c r="F162" s="1">
        <v>0</v>
      </c>
      <c r="G162" s="1">
        <v>0</v>
      </c>
      <c r="H162" s="1"/>
      <c r="I162" s="1"/>
      <c r="J162" s="8">
        <v>43785</v>
      </c>
      <c r="K162" s="1">
        <v>10</v>
      </c>
      <c r="L162" s="10"/>
      <c r="M162" s="1">
        <f>YEAR(Tableau2[[#This Row],[date]])</f>
        <v>2019</v>
      </c>
    </row>
    <row r="163" spans="1:13" ht="17" customHeight="1" x14ac:dyDescent="0.2">
      <c r="A163" s="1" t="s">
        <v>253</v>
      </c>
      <c r="B163" s="13" t="s">
        <v>462</v>
      </c>
      <c r="C163" s="1" t="s">
        <v>589</v>
      </c>
      <c r="D163" s="1" t="s">
        <v>253</v>
      </c>
      <c r="E163" s="1">
        <v>0</v>
      </c>
      <c r="F163" s="1">
        <v>1</v>
      </c>
      <c r="G163" s="1">
        <v>0</v>
      </c>
      <c r="H163" s="1"/>
      <c r="I163" s="1"/>
      <c r="J163" s="8">
        <v>41356</v>
      </c>
      <c r="K163" s="1"/>
      <c r="L163" s="10">
        <v>2.9629629629629628E-3</v>
      </c>
      <c r="M163" s="1">
        <f>YEAR(Tableau2[[#This Row],[date]])</f>
        <v>2013</v>
      </c>
    </row>
    <row r="164" spans="1:13" ht="17" customHeight="1" x14ac:dyDescent="0.2">
      <c r="A164" s="1" t="s">
        <v>253</v>
      </c>
      <c r="B164" s="13" t="s">
        <v>432</v>
      </c>
      <c r="C164" s="1" t="s">
        <v>667</v>
      </c>
      <c r="D164" s="1" t="s">
        <v>253</v>
      </c>
      <c r="E164" s="1">
        <v>0</v>
      </c>
      <c r="F164" s="1">
        <v>1</v>
      </c>
      <c r="G164" s="1">
        <v>0</v>
      </c>
      <c r="H164" s="1"/>
      <c r="I164" s="1"/>
      <c r="J164" s="8">
        <v>41997</v>
      </c>
      <c r="K164" s="1"/>
      <c r="L164" s="10">
        <v>1.0636574074074074E-2</v>
      </c>
      <c r="M164" s="1">
        <f>YEAR(Tableau2[[#This Row],[date]])</f>
        <v>2014</v>
      </c>
    </row>
    <row r="165" spans="1:13" ht="17" customHeight="1" x14ac:dyDescent="0.2">
      <c r="A165" s="1" t="s">
        <v>253</v>
      </c>
      <c r="B165" s="13" t="s">
        <v>431</v>
      </c>
      <c r="C165" s="1" t="s">
        <v>667</v>
      </c>
      <c r="D165" s="1" t="s">
        <v>253</v>
      </c>
      <c r="E165" s="1">
        <v>0</v>
      </c>
      <c r="F165" s="1">
        <v>1</v>
      </c>
      <c r="G165" s="1">
        <v>0</v>
      </c>
      <c r="H165" s="1"/>
      <c r="I165" s="1"/>
      <c r="J165" s="8">
        <v>42011</v>
      </c>
      <c r="K165" s="1"/>
      <c r="L165" s="10">
        <v>8.113425925925925E-3</v>
      </c>
      <c r="M165" s="1">
        <f>YEAR(Tableau2[[#This Row],[date]])</f>
        <v>2015</v>
      </c>
    </row>
    <row r="166" spans="1:13" ht="17" customHeight="1" x14ac:dyDescent="0.2">
      <c r="A166" s="1" t="s">
        <v>253</v>
      </c>
      <c r="B166" s="13" t="s">
        <v>435</v>
      </c>
      <c r="C166" s="1" t="s">
        <v>667</v>
      </c>
      <c r="D166" s="1" t="s">
        <v>253</v>
      </c>
      <c r="E166" s="1">
        <v>0</v>
      </c>
      <c r="F166" s="1">
        <v>1</v>
      </c>
      <c r="G166" s="1">
        <v>0</v>
      </c>
      <c r="H166" s="1"/>
      <c r="I166" s="1"/>
      <c r="J166" s="8">
        <v>42002</v>
      </c>
      <c r="K166" s="1"/>
      <c r="L166" s="10">
        <v>8.726851851851852E-3</v>
      </c>
      <c r="M166" s="1">
        <f>YEAR(Tableau2[[#This Row],[date]])</f>
        <v>2014</v>
      </c>
    </row>
    <row r="167" spans="1:13" ht="17" customHeight="1" x14ac:dyDescent="0.2">
      <c r="A167" s="1" t="s">
        <v>253</v>
      </c>
      <c r="B167" s="13" t="s">
        <v>430</v>
      </c>
      <c r="C167" s="1" t="s">
        <v>667</v>
      </c>
      <c r="D167" s="1" t="s">
        <v>253</v>
      </c>
      <c r="E167" s="1">
        <v>0</v>
      </c>
      <c r="F167" s="1">
        <v>1</v>
      </c>
      <c r="G167" s="1">
        <v>0</v>
      </c>
      <c r="H167" s="1"/>
      <c r="I167" s="1"/>
      <c r="J167" s="8">
        <v>42105</v>
      </c>
      <c r="K167" s="1"/>
      <c r="L167" s="10">
        <v>9.5023148148148159E-3</v>
      </c>
      <c r="M167" s="1">
        <f>YEAR(Tableau2[[#This Row],[date]])</f>
        <v>2015</v>
      </c>
    </row>
    <row r="168" spans="1:13" ht="17" customHeight="1" x14ac:dyDescent="0.2">
      <c r="A168" s="1" t="s">
        <v>253</v>
      </c>
      <c r="B168" s="13" t="s">
        <v>433</v>
      </c>
      <c r="C168" s="1" t="s">
        <v>667</v>
      </c>
      <c r="D168" s="1" t="s">
        <v>253</v>
      </c>
      <c r="E168" s="1">
        <v>0</v>
      </c>
      <c r="F168" s="1">
        <v>1</v>
      </c>
      <c r="G168" s="1">
        <v>0</v>
      </c>
      <c r="H168" s="1"/>
      <c r="I168" s="1"/>
      <c r="J168" s="8">
        <v>41402</v>
      </c>
      <c r="K168" s="1"/>
      <c r="L168" s="10">
        <v>8.0787037037037043E-3</v>
      </c>
      <c r="M168" s="1">
        <f>YEAR(Tableau2[[#This Row],[date]])</f>
        <v>2013</v>
      </c>
    </row>
    <row r="169" spans="1:13" ht="17" customHeight="1" x14ac:dyDescent="0.2">
      <c r="A169" s="1" t="s">
        <v>253</v>
      </c>
      <c r="B169" s="13" t="s">
        <v>434</v>
      </c>
      <c r="C169" s="1" t="s">
        <v>667</v>
      </c>
      <c r="D169" s="1" t="s">
        <v>253</v>
      </c>
      <c r="E169" s="1">
        <v>0</v>
      </c>
      <c r="F169" s="1">
        <v>1</v>
      </c>
      <c r="G169" s="1">
        <v>0</v>
      </c>
      <c r="H169" s="1"/>
      <c r="I169" s="1"/>
      <c r="J169" s="8">
        <v>41995</v>
      </c>
      <c r="K169" s="1"/>
      <c r="L169" s="10">
        <v>1.1469907407407408E-2</v>
      </c>
      <c r="M169" s="1">
        <f>YEAR(Tableau2[[#This Row],[date]])</f>
        <v>2014</v>
      </c>
    </row>
    <row r="170" spans="1:13" ht="17" customHeight="1" x14ac:dyDescent="0.2">
      <c r="A170" s="1" t="s">
        <v>253</v>
      </c>
      <c r="B170" s="13" t="s">
        <v>427</v>
      </c>
      <c r="C170" s="1" t="s">
        <v>664</v>
      </c>
      <c r="D170" s="1" t="s">
        <v>253</v>
      </c>
      <c r="E170" s="1">
        <v>0</v>
      </c>
      <c r="F170" s="1">
        <v>1</v>
      </c>
      <c r="G170" s="1">
        <v>0</v>
      </c>
      <c r="H170" s="1"/>
      <c r="I170" s="1"/>
      <c r="J170" s="8">
        <v>42065</v>
      </c>
      <c r="K170" s="1"/>
      <c r="L170" s="10">
        <v>1.1145833333333334E-2</v>
      </c>
      <c r="M170" s="1">
        <f>YEAR(Tableau2[[#This Row],[date]])</f>
        <v>2015</v>
      </c>
    </row>
    <row r="171" spans="1:13" ht="17" customHeight="1" x14ac:dyDescent="0.2">
      <c r="A171" s="1" t="s">
        <v>253</v>
      </c>
      <c r="B171" s="13" t="s">
        <v>437</v>
      </c>
      <c r="C171" s="1" t="s">
        <v>668</v>
      </c>
      <c r="D171" s="1" t="s">
        <v>253</v>
      </c>
      <c r="E171" s="1">
        <v>0</v>
      </c>
      <c r="F171" s="1">
        <v>1</v>
      </c>
      <c r="G171" s="1">
        <v>0</v>
      </c>
      <c r="H171" s="1"/>
      <c r="I171" s="1"/>
      <c r="J171" s="8">
        <v>41997</v>
      </c>
      <c r="K171" s="1"/>
      <c r="L171" s="10">
        <v>3.3449074074074071E-3</v>
      </c>
      <c r="M171" s="1">
        <f>YEAR(Tableau2[[#This Row],[date]])</f>
        <v>2014</v>
      </c>
    </row>
    <row r="172" spans="1:13" ht="17" customHeight="1" x14ac:dyDescent="0.2">
      <c r="A172" s="1" t="s">
        <v>253</v>
      </c>
      <c r="B172" s="13" t="s">
        <v>429</v>
      </c>
      <c r="C172" s="1" t="s">
        <v>666</v>
      </c>
      <c r="D172" s="1" t="s">
        <v>253</v>
      </c>
      <c r="E172" s="1">
        <v>0</v>
      </c>
      <c r="F172" s="1">
        <v>1</v>
      </c>
      <c r="G172" s="1">
        <v>0</v>
      </c>
      <c r="H172" s="1"/>
      <c r="I172" s="1"/>
      <c r="J172" s="8">
        <v>42051</v>
      </c>
      <c r="K172" s="1"/>
      <c r="L172" s="10">
        <v>3.0439814814814821E-3</v>
      </c>
      <c r="M172" s="1">
        <f>YEAR(Tableau2[[#This Row],[date]])</f>
        <v>2015</v>
      </c>
    </row>
    <row r="173" spans="1:13" ht="17" customHeight="1" x14ac:dyDescent="0.2">
      <c r="A173" s="1" t="s">
        <v>253</v>
      </c>
      <c r="B173" s="13" t="s">
        <v>439</v>
      </c>
      <c r="C173" s="1" t="s">
        <v>666</v>
      </c>
      <c r="D173" s="1" t="s">
        <v>253</v>
      </c>
      <c r="E173" s="1">
        <v>0</v>
      </c>
      <c r="F173" s="1">
        <v>1</v>
      </c>
      <c r="G173" s="1">
        <v>0</v>
      </c>
      <c r="H173" s="1"/>
      <c r="I173" s="1"/>
      <c r="J173" s="8">
        <v>41743</v>
      </c>
      <c r="K173" s="1"/>
      <c r="L173" s="10">
        <v>4.1435185185185186E-3</v>
      </c>
      <c r="M173" s="1">
        <f>YEAR(Tableau2[[#This Row],[date]])</f>
        <v>2014</v>
      </c>
    </row>
    <row r="174" spans="1:13" x14ac:dyDescent="0.2">
      <c r="A174" s="1" t="s">
        <v>253</v>
      </c>
      <c r="B174" s="13" t="s">
        <v>438</v>
      </c>
      <c r="C174" s="1" t="s">
        <v>666</v>
      </c>
      <c r="D174" s="1" t="s">
        <v>253</v>
      </c>
      <c r="E174" s="1">
        <v>0</v>
      </c>
      <c r="F174" s="1">
        <v>1</v>
      </c>
      <c r="G174" s="1">
        <v>0</v>
      </c>
      <c r="H174" s="1"/>
      <c r="I174" s="1"/>
      <c r="J174" s="8">
        <v>41742</v>
      </c>
      <c r="K174" s="1"/>
      <c r="L174" s="10">
        <v>1.1666666666666667E-2</v>
      </c>
      <c r="M174" s="1">
        <f>YEAR(Tableau2[[#This Row],[date]])</f>
        <v>2014</v>
      </c>
    </row>
    <row r="175" spans="1:13" x14ac:dyDescent="0.2">
      <c r="A175" s="1" t="s">
        <v>253</v>
      </c>
      <c r="B175" s="13" t="s">
        <v>428</v>
      </c>
      <c r="C175" s="1" t="s">
        <v>665</v>
      </c>
      <c r="D175" s="1" t="s">
        <v>253</v>
      </c>
      <c r="E175" s="1">
        <v>0</v>
      </c>
      <c r="F175" s="1">
        <v>1</v>
      </c>
      <c r="G175" s="1">
        <v>0</v>
      </c>
      <c r="H175" s="1"/>
      <c r="I175" s="1"/>
      <c r="J175" s="8">
        <v>42055</v>
      </c>
      <c r="K175" s="1"/>
      <c r="L175" s="10">
        <v>1.2002314814814815E-2</v>
      </c>
      <c r="M175" s="1">
        <f>YEAR(Tableau2[[#This Row],[date]])</f>
        <v>2015</v>
      </c>
    </row>
    <row r="176" spans="1:13" x14ac:dyDescent="0.2">
      <c r="A176" s="1" t="s">
        <v>253</v>
      </c>
      <c r="B176" s="13" t="s">
        <v>440</v>
      </c>
      <c r="C176" s="1" t="s">
        <v>669</v>
      </c>
      <c r="D176" s="1" t="s">
        <v>253</v>
      </c>
      <c r="E176" s="1">
        <v>0</v>
      </c>
      <c r="F176" s="1">
        <v>1</v>
      </c>
      <c r="G176" s="1">
        <v>0</v>
      </c>
      <c r="H176" s="1"/>
      <c r="I176" s="1"/>
      <c r="J176" s="8">
        <v>41711</v>
      </c>
      <c r="K176" s="1"/>
      <c r="L176" s="10">
        <v>1.1261574074074071E-2</v>
      </c>
      <c r="M176" s="1">
        <f>YEAR(Tableau2[[#This Row],[date]])</f>
        <v>2014</v>
      </c>
    </row>
    <row r="177" spans="1:13" x14ac:dyDescent="0.2">
      <c r="A177" s="1" t="s">
        <v>253</v>
      </c>
      <c r="B177" s="13" t="s">
        <v>421</v>
      </c>
      <c r="C177" s="1" t="s">
        <v>660</v>
      </c>
      <c r="D177" s="1" t="s">
        <v>253</v>
      </c>
      <c r="E177" s="1">
        <v>0</v>
      </c>
      <c r="F177" s="1">
        <v>1</v>
      </c>
      <c r="G177" s="1">
        <v>0</v>
      </c>
      <c r="H177" s="1"/>
      <c r="I177" s="1"/>
      <c r="J177" s="8">
        <v>42269</v>
      </c>
      <c r="K177" s="1"/>
      <c r="L177" s="10">
        <v>1.695601851851852E-2</v>
      </c>
      <c r="M177" s="1">
        <f>YEAR(Tableau2[[#This Row],[date]])</f>
        <v>2015</v>
      </c>
    </row>
    <row r="178" spans="1:13" x14ac:dyDescent="0.2">
      <c r="A178" s="1" t="s">
        <v>253</v>
      </c>
      <c r="B178" s="13" t="s">
        <v>420</v>
      </c>
      <c r="C178" s="1" t="s">
        <v>660</v>
      </c>
      <c r="D178" s="1" t="s">
        <v>253</v>
      </c>
      <c r="E178" s="1">
        <v>0</v>
      </c>
      <c r="F178" s="1">
        <v>1</v>
      </c>
      <c r="G178" s="1">
        <v>0</v>
      </c>
      <c r="H178" s="1"/>
      <c r="I178" s="1"/>
      <c r="J178" s="8">
        <v>42272</v>
      </c>
      <c r="K178" s="1"/>
      <c r="L178" s="10">
        <v>9.9884259259259266E-3</v>
      </c>
      <c r="M178" s="1">
        <f>YEAR(Tableau2[[#This Row],[date]])</f>
        <v>2015</v>
      </c>
    </row>
    <row r="179" spans="1:13" x14ac:dyDescent="0.2">
      <c r="A179" s="1" t="s">
        <v>253</v>
      </c>
      <c r="B179" s="13" t="s">
        <v>422</v>
      </c>
      <c r="C179" s="1" t="s">
        <v>661</v>
      </c>
      <c r="D179" s="1" t="s">
        <v>253</v>
      </c>
      <c r="E179" s="1">
        <v>1</v>
      </c>
      <c r="F179" s="1">
        <v>1</v>
      </c>
      <c r="G179" s="1">
        <v>0</v>
      </c>
      <c r="H179" s="1"/>
      <c r="I179" s="1"/>
      <c r="J179" s="8">
        <v>42275</v>
      </c>
      <c r="K179" s="1"/>
      <c r="L179" s="10">
        <v>1.1516203703703702E-2</v>
      </c>
      <c r="M179" s="1">
        <f>YEAR(Tableau2[[#This Row],[date]])</f>
        <v>2015</v>
      </c>
    </row>
    <row r="180" spans="1:13" x14ac:dyDescent="0.2">
      <c r="A180" s="1" t="s">
        <v>253</v>
      </c>
      <c r="B180" s="13" t="s">
        <v>417</v>
      </c>
      <c r="C180" s="1" t="s">
        <v>657</v>
      </c>
      <c r="D180" s="1" t="s">
        <v>253</v>
      </c>
      <c r="E180" s="1">
        <v>0</v>
      </c>
      <c r="F180" s="1">
        <v>1</v>
      </c>
      <c r="G180" s="1">
        <v>0</v>
      </c>
      <c r="H180" s="1"/>
      <c r="I180" s="1"/>
      <c r="J180" s="8">
        <v>42383</v>
      </c>
      <c r="K180" s="1"/>
      <c r="L180" s="10">
        <v>1.3923611111111111E-2</v>
      </c>
      <c r="M180" s="1">
        <f>YEAR(Tableau2[[#This Row],[date]])</f>
        <v>2016</v>
      </c>
    </row>
    <row r="181" spans="1:13" x14ac:dyDescent="0.2">
      <c r="A181" s="1" t="s">
        <v>253</v>
      </c>
      <c r="B181" s="13" t="s">
        <v>418</v>
      </c>
      <c r="C181" s="1" t="s">
        <v>658</v>
      </c>
      <c r="D181" s="1" t="s">
        <v>253</v>
      </c>
      <c r="E181" s="1">
        <v>0</v>
      </c>
      <c r="F181" s="1">
        <v>1</v>
      </c>
      <c r="G181" s="1">
        <v>0</v>
      </c>
      <c r="H181" s="1"/>
      <c r="I181" s="1"/>
      <c r="J181" s="8">
        <v>42381</v>
      </c>
      <c r="K181" s="1"/>
      <c r="L181" s="10">
        <v>1.1273148148148148E-2</v>
      </c>
      <c r="M181" s="1">
        <f>YEAR(Tableau2[[#This Row],[date]])</f>
        <v>2016</v>
      </c>
    </row>
    <row r="182" spans="1:13" x14ac:dyDescent="0.2">
      <c r="A182" s="1" t="s">
        <v>162</v>
      </c>
      <c r="B182" s="12" t="s">
        <v>174</v>
      </c>
      <c r="C182" s="1" t="s">
        <v>366</v>
      </c>
      <c r="D182" s="1" t="s">
        <v>7</v>
      </c>
      <c r="E182" s="1">
        <v>0</v>
      </c>
      <c r="F182" s="1">
        <v>1</v>
      </c>
      <c r="G182" s="1">
        <v>0</v>
      </c>
      <c r="H182" s="1"/>
      <c r="I182" s="1"/>
      <c r="J182" s="8">
        <v>43158</v>
      </c>
      <c r="K182" s="1">
        <v>3</v>
      </c>
      <c r="L182" s="1"/>
      <c r="M182" s="1">
        <f>YEAR(Tableau2[[#This Row],[date]])</f>
        <v>2018</v>
      </c>
    </row>
    <row r="183" spans="1:13" x14ac:dyDescent="0.2">
      <c r="A183" s="1" t="s">
        <v>253</v>
      </c>
      <c r="B183" s="13" t="s">
        <v>423</v>
      </c>
      <c r="C183" s="1" t="s">
        <v>662</v>
      </c>
      <c r="D183" s="1" t="s">
        <v>253</v>
      </c>
      <c r="E183" s="1">
        <v>1</v>
      </c>
      <c r="F183" s="1">
        <v>1</v>
      </c>
      <c r="G183" s="1">
        <v>0</v>
      </c>
      <c r="H183" s="1"/>
      <c r="I183" s="1"/>
      <c r="J183" s="8">
        <v>42275</v>
      </c>
      <c r="K183" s="1"/>
      <c r="L183" s="10">
        <v>1.1516203703703702E-2</v>
      </c>
      <c r="M183" s="1">
        <f>YEAR(Tableau2[[#This Row],[date]])</f>
        <v>2015</v>
      </c>
    </row>
    <row r="184" spans="1:13" x14ac:dyDescent="0.2">
      <c r="A184" s="1" t="s">
        <v>971</v>
      </c>
      <c r="B184" s="13" t="s">
        <v>972</v>
      </c>
      <c r="C184" s="1" t="s">
        <v>973</v>
      </c>
      <c r="D184" s="1" t="s">
        <v>7</v>
      </c>
      <c r="E184" s="1">
        <v>1</v>
      </c>
      <c r="F184" s="1">
        <v>1</v>
      </c>
      <c r="G184" s="1">
        <v>0</v>
      </c>
      <c r="H184" s="5"/>
      <c r="I184" s="5"/>
      <c r="J184" s="8">
        <v>44403</v>
      </c>
      <c r="K184" s="1">
        <v>21</v>
      </c>
      <c r="L184" s="10"/>
      <c r="M184" s="1">
        <f>YEAR(Tableau2[[#This Row],[date]])</f>
        <v>2021</v>
      </c>
    </row>
    <row r="185" spans="1:13" x14ac:dyDescent="0.2">
      <c r="A185" s="1" t="s">
        <v>953</v>
      </c>
      <c r="B185" s="13" t="s">
        <v>954</v>
      </c>
      <c r="C185" s="1" t="s">
        <v>955</v>
      </c>
      <c r="D185" s="1" t="s">
        <v>7</v>
      </c>
      <c r="E185" s="1">
        <v>1</v>
      </c>
      <c r="F185" s="1">
        <v>1</v>
      </c>
      <c r="G185" s="1">
        <v>0</v>
      </c>
      <c r="H185" s="1"/>
      <c r="I185" s="1"/>
      <c r="J185" s="8">
        <v>44531</v>
      </c>
      <c r="K185" s="1">
        <v>13</v>
      </c>
      <c r="L185" s="10"/>
      <c r="M185" s="1">
        <f>YEAR(Tableau2[[#This Row],[date]])</f>
        <v>2021</v>
      </c>
    </row>
    <row r="186" spans="1:13" x14ac:dyDescent="0.2">
      <c r="A186" s="1" t="s">
        <v>1008</v>
      </c>
      <c r="B186" s="13" t="s">
        <v>1009</v>
      </c>
      <c r="C186" s="1" t="s">
        <v>1007</v>
      </c>
      <c r="D186" s="1" t="s">
        <v>7</v>
      </c>
      <c r="E186" s="1">
        <v>0</v>
      </c>
      <c r="F186" s="1">
        <v>1</v>
      </c>
      <c r="G186" s="1">
        <v>0</v>
      </c>
      <c r="H186" s="1"/>
      <c r="I186" s="1"/>
      <c r="J186" s="8">
        <v>44602</v>
      </c>
      <c r="K186" s="1">
        <v>39</v>
      </c>
      <c r="L186" s="10"/>
      <c r="M186" s="1">
        <f>YEAR(Tableau2[[#This Row],[date]])</f>
        <v>2022</v>
      </c>
    </row>
    <row r="187" spans="1:13" x14ac:dyDescent="0.2">
      <c r="A187" s="1" t="s">
        <v>1165</v>
      </c>
      <c r="B187" s="13" t="s">
        <v>1167</v>
      </c>
      <c r="C187" s="1" t="s">
        <v>1166</v>
      </c>
      <c r="D187" s="1" t="s">
        <v>7</v>
      </c>
      <c r="E187" s="1">
        <v>0</v>
      </c>
      <c r="F187" s="1">
        <v>1</v>
      </c>
      <c r="G187" s="1">
        <v>0</v>
      </c>
      <c r="H187" s="1"/>
      <c r="I187" s="1"/>
      <c r="J187" s="8">
        <v>44924</v>
      </c>
      <c r="K187" s="1">
        <v>45</v>
      </c>
      <c r="L187" s="10"/>
      <c r="M187" s="1">
        <f>YEAR(Tableau2[[#This Row],[date]])</f>
        <v>2022</v>
      </c>
    </row>
    <row r="188" spans="1:13" x14ac:dyDescent="0.2">
      <c r="A188" s="1" t="s">
        <v>921</v>
      </c>
      <c r="B188" s="13" t="s">
        <v>927</v>
      </c>
      <c r="C188" s="1" t="s">
        <v>927</v>
      </c>
      <c r="D188" s="1" t="s">
        <v>923</v>
      </c>
      <c r="E188" s="1">
        <v>0</v>
      </c>
      <c r="F188" s="1">
        <v>1</v>
      </c>
      <c r="G188" s="1">
        <v>0</v>
      </c>
      <c r="H188" s="1"/>
      <c r="I188" s="1"/>
      <c r="J188" s="8">
        <v>44349</v>
      </c>
      <c r="K188" s="1"/>
      <c r="L188" s="10"/>
      <c r="M188" s="1">
        <f>YEAR(Tableau2[[#This Row],[date]])</f>
        <v>2021</v>
      </c>
    </row>
    <row r="189" spans="1:13" x14ac:dyDescent="0.2">
      <c r="A189" s="1" t="s">
        <v>921</v>
      </c>
      <c r="B189" s="13" t="s">
        <v>928</v>
      </c>
      <c r="C189" s="1" t="s">
        <v>928</v>
      </c>
      <c r="D189" s="1" t="s">
        <v>923</v>
      </c>
      <c r="E189" s="1">
        <v>0</v>
      </c>
      <c r="F189" s="1">
        <v>1</v>
      </c>
      <c r="G189" s="1">
        <v>1</v>
      </c>
      <c r="H189" s="1"/>
      <c r="I189" s="1"/>
      <c r="J189" s="8">
        <v>44318</v>
      </c>
      <c r="K189" s="1"/>
      <c r="L189" s="10"/>
      <c r="M189" s="1">
        <f>YEAR(Tableau2[[#This Row],[date]])</f>
        <v>2021</v>
      </c>
    </row>
    <row r="190" spans="1:13" x14ac:dyDescent="0.2">
      <c r="A190" s="1" t="s">
        <v>757</v>
      </c>
      <c r="B190" s="13" t="s">
        <v>758</v>
      </c>
      <c r="C190" s="1" t="s">
        <v>759</v>
      </c>
      <c r="D190" s="1" t="s">
        <v>7</v>
      </c>
      <c r="E190" s="1">
        <v>0</v>
      </c>
      <c r="F190" s="1">
        <v>1</v>
      </c>
      <c r="G190" s="1">
        <v>0</v>
      </c>
      <c r="H190" s="1"/>
      <c r="I190" s="1"/>
      <c r="J190" s="8">
        <v>43730</v>
      </c>
      <c r="K190" s="1">
        <v>38</v>
      </c>
      <c r="L190" s="10"/>
      <c r="M190" s="1">
        <f>YEAR(Tableau2[[#This Row],[date]])</f>
        <v>2019</v>
      </c>
    </row>
    <row r="191" spans="1:13" x14ac:dyDescent="0.2">
      <c r="A191" s="1" t="s">
        <v>253</v>
      </c>
      <c r="B191" s="13" t="s">
        <v>917</v>
      </c>
      <c r="C191" s="1" t="s">
        <v>1005</v>
      </c>
      <c r="D191" s="1" t="s">
        <v>253</v>
      </c>
      <c r="E191" s="1">
        <v>0</v>
      </c>
      <c r="F191" s="1">
        <v>1</v>
      </c>
      <c r="G191" s="1">
        <v>0</v>
      </c>
      <c r="H191" s="1"/>
      <c r="I191" s="1"/>
      <c r="J191" s="8">
        <v>44245</v>
      </c>
      <c r="K191" s="1"/>
      <c r="L191" s="10">
        <v>7.1412037037037043E-3</v>
      </c>
      <c r="M191" s="1">
        <f>YEAR(Tableau2[[#This Row],[date]])</f>
        <v>2021</v>
      </c>
    </row>
    <row r="192" spans="1:13" x14ac:dyDescent="0.2">
      <c r="A192" s="1" t="s">
        <v>1003</v>
      </c>
      <c r="B192" s="13" t="s">
        <v>1004</v>
      </c>
      <c r="C192" s="1" t="s">
        <v>1006</v>
      </c>
      <c r="D192" s="1" t="s">
        <v>7</v>
      </c>
      <c r="E192" s="1">
        <v>0</v>
      </c>
      <c r="F192" s="1">
        <v>1</v>
      </c>
      <c r="G192" s="1">
        <v>0</v>
      </c>
      <c r="H192" s="1"/>
      <c r="I192" s="1"/>
      <c r="J192" s="8">
        <v>44602</v>
      </c>
      <c r="K192" s="1">
        <v>76</v>
      </c>
      <c r="L192" s="10"/>
      <c r="M192" s="1">
        <f>YEAR(Tableau2[[#This Row],[date]])</f>
        <v>2022</v>
      </c>
    </row>
    <row r="193" spans="1:13" x14ac:dyDescent="0.2">
      <c r="A193" s="1" t="s">
        <v>253</v>
      </c>
      <c r="B193" s="13" t="s">
        <v>918</v>
      </c>
      <c r="C193" s="1" t="s">
        <v>919</v>
      </c>
      <c r="D193" s="1" t="s">
        <v>920</v>
      </c>
      <c r="E193" s="1">
        <v>0</v>
      </c>
      <c r="F193" s="1">
        <v>1</v>
      </c>
      <c r="G193" s="1">
        <v>0</v>
      </c>
      <c r="H193" s="1"/>
      <c r="I193" s="1"/>
      <c r="J193" s="8">
        <v>44242</v>
      </c>
      <c r="K193" s="1"/>
      <c r="L193" s="10">
        <v>2.704861111111111E-2</v>
      </c>
      <c r="M193" s="1">
        <f>YEAR(Tableau2[[#This Row],[date]])</f>
        <v>2021</v>
      </c>
    </row>
    <row r="194" spans="1:13" x14ac:dyDescent="0.2">
      <c r="A194" s="1" t="s">
        <v>1159</v>
      </c>
      <c r="B194" s="13" t="s">
        <v>1160</v>
      </c>
      <c r="C194" s="1" t="s">
        <v>1161</v>
      </c>
      <c r="D194" s="1" t="s">
        <v>7</v>
      </c>
      <c r="E194" s="1">
        <v>0</v>
      </c>
      <c r="F194" s="1">
        <v>1</v>
      </c>
      <c r="G194" s="1">
        <v>0</v>
      </c>
      <c r="H194" s="1"/>
      <c r="I194" s="1"/>
      <c r="J194" s="8">
        <v>44924</v>
      </c>
      <c r="K194" s="1">
        <v>47</v>
      </c>
      <c r="L194" s="10"/>
      <c r="M194" s="1">
        <f>YEAR(Tableau2[[#This Row],[date]])</f>
        <v>2022</v>
      </c>
    </row>
    <row r="195" spans="1:13" x14ac:dyDescent="0.2">
      <c r="A195" s="1" t="s">
        <v>1162</v>
      </c>
      <c r="B195" s="13" t="s">
        <v>1163</v>
      </c>
      <c r="C195" s="1" t="s">
        <v>1164</v>
      </c>
      <c r="D195" s="1" t="s">
        <v>7</v>
      </c>
      <c r="E195" s="1">
        <v>0</v>
      </c>
      <c r="F195" s="1">
        <v>1</v>
      </c>
      <c r="G195" s="1">
        <v>0</v>
      </c>
      <c r="H195" s="1"/>
      <c r="I195" s="1"/>
      <c r="J195" s="8">
        <v>44924</v>
      </c>
      <c r="K195" s="1">
        <v>26</v>
      </c>
      <c r="L195" s="10"/>
      <c r="M195" s="1">
        <f>YEAR(Tableau2[[#This Row],[date]])</f>
        <v>2022</v>
      </c>
    </row>
    <row r="196" spans="1:13" x14ac:dyDescent="0.2">
      <c r="A196" s="1" t="s">
        <v>201</v>
      </c>
      <c r="B196" s="12" t="s">
        <v>228</v>
      </c>
      <c r="C196" s="1" t="s">
        <v>1056</v>
      </c>
      <c r="D196" s="1" t="s">
        <v>7</v>
      </c>
      <c r="E196" s="1">
        <v>1</v>
      </c>
      <c r="F196" s="1">
        <v>0</v>
      </c>
      <c r="G196" s="1">
        <v>0</v>
      </c>
      <c r="H196" s="1"/>
      <c r="I196" s="1"/>
      <c r="J196" s="8">
        <v>42037</v>
      </c>
      <c r="K196" s="1">
        <v>2</v>
      </c>
      <c r="L196" s="1"/>
      <c r="M196" s="1">
        <f>YEAR(Tableau2[[#This Row],[date]])</f>
        <v>2015</v>
      </c>
    </row>
    <row r="197" spans="1:13" x14ac:dyDescent="0.2">
      <c r="A197" s="1" t="s">
        <v>184</v>
      </c>
      <c r="B197" s="12" t="s">
        <v>211</v>
      </c>
      <c r="C197" s="1" t="s">
        <v>52</v>
      </c>
      <c r="D197" s="1" t="s">
        <v>7</v>
      </c>
      <c r="E197" s="1">
        <v>1</v>
      </c>
      <c r="F197" s="1">
        <v>0</v>
      </c>
      <c r="G197" s="1">
        <v>0</v>
      </c>
      <c r="H197" s="1"/>
      <c r="I197" s="1"/>
      <c r="J197" s="8">
        <v>43205</v>
      </c>
      <c r="K197" s="1">
        <v>5</v>
      </c>
      <c r="L197" s="1"/>
      <c r="M197" s="1">
        <f>YEAR(Tableau2[[#This Row],[date]])</f>
        <v>2018</v>
      </c>
    </row>
    <row r="198" spans="1:13" x14ac:dyDescent="0.2">
      <c r="A198" s="1" t="s">
        <v>139</v>
      </c>
      <c r="B198" s="12" t="s">
        <v>63</v>
      </c>
      <c r="C198" s="1" t="s">
        <v>52</v>
      </c>
      <c r="D198" s="1" t="s">
        <v>7</v>
      </c>
      <c r="E198" s="1">
        <v>1</v>
      </c>
      <c r="F198" s="1">
        <v>1</v>
      </c>
      <c r="G198" s="1">
        <v>0</v>
      </c>
      <c r="H198" s="1"/>
      <c r="I198" s="1"/>
      <c r="J198" s="8">
        <v>42084</v>
      </c>
      <c r="K198" s="1">
        <v>27</v>
      </c>
      <c r="L198" s="1"/>
      <c r="M198" s="1">
        <f>YEAR(Tableau2[[#This Row],[date]])</f>
        <v>2015</v>
      </c>
    </row>
    <row r="199" spans="1:13" x14ac:dyDescent="0.2">
      <c r="A199" s="1" t="s">
        <v>128</v>
      </c>
      <c r="B199" s="12" t="s">
        <v>51</v>
      </c>
      <c r="C199" s="1" t="s">
        <v>52</v>
      </c>
      <c r="D199" s="1" t="s">
        <v>7</v>
      </c>
      <c r="E199" s="1">
        <v>1</v>
      </c>
      <c r="F199" s="1">
        <v>1</v>
      </c>
      <c r="G199" s="1">
        <v>0</v>
      </c>
      <c r="H199" s="1"/>
      <c r="I199" s="1"/>
      <c r="J199" s="8">
        <v>42442</v>
      </c>
      <c r="K199" s="1">
        <v>31</v>
      </c>
      <c r="L199" s="1"/>
      <c r="M199" s="1">
        <f>YEAR(Tableau2[[#This Row],[date]])</f>
        <v>2016</v>
      </c>
    </row>
    <row r="200" spans="1:13" x14ac:dyDescent="0.2">
      <c r="A200" s="1" t="s">
        <v>105</v>
      </c>
      <c r="B200" s="12" t="s">
        <v>29</v>
      </c>
      <c r="C200" s="1" t="s">
        <v>244</v>
      </c>
      <c r="D200" s="1" t="s">
        <v>7</v>
      </c>
      <c r="E200" s="1">
        <v>1</v>
      </c>
      <c r="F200" s="1">
        <v>1</v>
      </c>
      <c r="G200" s="1">
        <v>0</v>
      </c>
      <c r="H200" s="1"/>
      <c r="I200" s="1"/>
      <c r="J200" s="8">
        <v>42896</v>
      </c>
      <c r="K200" s="1">
        <v>29</v>
      </c>
      <c r="L200" s="1"/>
      <c r="M200" s="1">
        <f>YEAR(Tableau2[[#This Row],[date]])</f>
        <v>2017</v>
      </c>
    </row>
    <row r="201" spans="1:13" x14ac:dyDescent="0.2">
      <c r="A201" s="1" t="s">
        <v>253</v>
      </c>
      <c r="B201" s="13" t="s">
        <v>528</v>
      </c>
      <c r="C201" s="1" t="s">
        <v>616</v>
      </c>
      <c r="D201" s="1" t="s">
        <v>253</v>
      </c>
      <c r="E201" s="1">
        <v>0</v>
      </c>
      <c r="F201" s="1">
        <v>1</v>
      </c>
      <c r="G201" s="1">
        <v>1</v>
      </c>
      <c r="H201" s="1"/>
      <c r="I201" s="1"/>
      <c r="J201" s="8">
        <v>39431</v>
      </c>
      <c r="K201" s="1"/>
      <c r="L201" s="10">
        <v>5.6134259259259271E-3</v>
      </c>
      <c r="M201" s="1">
        <f>YEAR(Tableau2[[#This Row],[date]])</f>
        <v>2007</v>
      </c>
    </row>
    <row r="202" spans="1:13" x14ac:dyDescent="0.2">
      <c r="A202" s="1" t="s">
        <v>253</v>
      </c>
      <c r="B202" s="13" t="s">
        <v>529</v>
      </c>
      <c r="C202" s="1" t="s">
        <v>617</v>
      </c>
      <c r="D202" s="1" t="s">
        <v>253</v>
      </c>
      <c r="E202" s="1">
        <v>0</v>
      </c>
      <c r="F202" s="1">
        <v>1</v>
      </c>
      <c r="G202" s="1">
        <v>1</v>
      </c>
      <c r="H202" s="1"/>
      <c r="I202" s="1"/>
      <c r="J202" s="8">
        <v>39431</v>
      </c>
      <c r="K202" s="1"/>
      <c r="L202" s="10">
        <v>4.9305555555555552E-3</v>
      </c>
      <c r="M202" s="1">
        <f>YEAR(Tableau2[[#This Row],[date]])</f>
        <v>2007</v>
      </c>
    </row>
    <row r="203" spans="1:13" x14ac:dyDescent="0.2">
      <c r="A203" s="1" t="s">
        <v>253</v>
      </c>
      <c r="B203" s="13" t="s">
        <v>530</v>
      </c>
      <c r="C203" s="1" t="s">
        <v>618</v>
      </c>
      <c r="D203" s="1" t="s">
        <v>253</v>
      </c>
      <c r="E203" s="1">
        <v>0</v>
      </c>
      <c r="F203" s="1">
        <v>1</v>
      </c>
      <c r="G203" s="1">
        <v>1</v>
      </c>
      <c r="H203" s="1"/>
      <c r="I203" s="1"/>
      <c r="J203" s="8">
        <v>39431</v>
      </c>
      <c r="K203" s="1"/>
      <c r="L203" s="10">
        <v>3.7152777777777774E-3</v>
      </c>
      <c r="M203" s="1">
        <f>YEAR(Tableau2[[#This Row],[date]])</f>
        <v>2007</v>
      </c>
    </row>
    <row r="204" spans="1:13" x14ac:dyDescent="0.2">
      <c r="A204" s="1" t="s">
        <v>203</v>
      </c>
      <c r="B204" s="12" t="s">
        <v>304</v>
      </c>
      <c r="C204" s="1" t="s">
        <v>305</v>
      </c>
      <c r="D204" s="1" t="s">
        <v>7</v>
      </c>
      <c r="E204" s="1">
        <v>1</v>
      </c>
      <c r="F204" s="1">
        <v>0</v>
      </c>
      <c r="G204" s="1">
        <v>0</v>
      </c>
      <c r="H204" s="1"/>
      <c r="I204" s="1"/>
      <c r="J204" s="8">
        <v>42086</v>
      </c>
      <c r="K204" s="1">
        <v>4</v>
      </c>
      <c r="L204" s="1"/>
      <c r="M204" s="1">
        <f>YEAR(Tableau2[[#This Row],[date]])</f>
        <v>2015</v>
      </c>
    </row>
    <row r="205" spans="1:13" x14ac:dyDescent="0.2">
      <c r="A205" s="1" t="s">
        <v>253</v>
      </c>
      <c r="B205" s="13" t="s">
        <v>531</v>
      </c>
      <c r="C205" s="1" t="s">
        <v>619</v>
      </c>
      <c r="D205" s="1" t="s">
        <v>253</v>
      </c>
      <c r="E205" s="1">
        <v>1</v>
      </c>
      <c r="F205" s="1">
        <v>0</v>
      </c>
      <c r="G205" s="1">
        <v>0</v>
      </c>
      <c r="H205" s="1"/>
      <c r="I205" s="1"/>
      <c r="J205" s="8">
        <v>39948</v>
      </c>
      <c r="K205" s="1"/>
      <c r="L205" s="10">
        <v>1.5509259259259261E-3</v>
      </c>
      <c r="M205" s="1">
        <f>YEAR(Tableau2[[#This Row],[date]])</f>
        <v>2009</v>
      </c>
    </row>
    <row r="206" spans="1:13" x14ac:dyDescent="0.2">
      <c r="A206" s="1" t="s">
        <v>1128</v>
      </c>
      <c r="B206" s="13" t="s">
        <v>1129</v>
      </c>
      <c r="C206" s="1" t="s">
        <v>1130</v>
      </c>
      <c r="D206" s="1" t="s">
        <v>7</v>
      </c>
      <c r="E206" s="1">
        <v>1</v>
      </c>
      <c r="F206" s="1">
        <v>0</v>
      </c>
      <c r="G206" s="1">
        <v>0</v>
      </c>
      <c r="H206" s="1"/>
      <c r="I206" s="1"/>
      <c r="J206" s="8">
        <v>44879</v>
      </c>
      <c r="K206" s="1">
        <v>21</v>
      </c>
      <c r="L206" s="10"/>
      <c r="M206" s="1">
        <f>YEAR(Tableau2[[#This Row],[date]])</f>
        <v>2022</v>
      </c>
    </row>
    <row r="207" spans="1:13" x14ac:dyDescent="0.2">
      <c r="A207" s="1" t="s">
        <v>1197</v>
      </c>
      <c r="B207" s="13" t="s">
        <v>1198</v>
      </c>
      <c r="C207" s="1" t="s">
        <v>1199</v>
      </c>
      <c r="D207" s="1"/>
      <c r="E207" s="1"/>
      <c r="F207" s="1"/>
      <c r="G207" s="1"/>
      <c r="H207" s="1"/>
      <c r="I207" s="1"/>
      <c r="J207" s="8"/>
      <c r="K207" s="1"/>
      <c r="L207" s="10"/>
      <c r="M207" s="1">
        <f>YEAR(Tableau2[[#This Row],[date]])</f>
        <v>1900</v>
      </c>
    </row>
    <row r="208" spans="1:13" x14ac:dyDescent="0.2">
      <c r="A208" s="1" t="s">
        <v>1125</v>
      </c>
      <c r="B208" s="13" t="s">
        <v>1126</v>
      </c>
      <c r="C208" s="1" t="s">
        <v>1127</v>
      </c>
      <c r="D208" s="1" t="s">
        <v>7</v>
      </c>
      <c r="E208" s="1">
        <v>1</v>
      </c>
      <c r="F208" s="1">
        <v>0</v>
      </c>
      <c r="G208" s="1">
        <v>0</v>
      </c>
      <c r="H208" s="1"/>
      <c r="I208" s="1"/>
      <c r="J208" s="8">
        <v>44835</v>
      </c>
      <c r="K208" s="1">
        <v>4</v>
      </c>
      <c r="L208" s="10"/>
      <c r="M208" s="1">
        <f>YEAR(Tableau2[[#This Row],[date]])</f>
        <v>2022</v>
      </c>
    </row>
    <row r="209" spans="1:13" x14ac:dyDescent="0.2">
      <c r="A209" s="1" t="s">
        <v>921</v>
      </c>
      <c r="B209" s="13" t="s">
        <v>925</v>
      </c>
      <c r="C209" s="1" t="s">
        <v>1047</v>
      </c>
      <c r="D209" s="1" t="s">
        <v>923</v>
      </c>
      <c r="E209" s="1">
        <v>1</v>
      </c>
      <c r="F209" s="1">
        <v>0</v>
      </c>
      <c r="G209" s="1">
        <v>0</v>
      </c>
      <c r="H209" s="1"/>
      <c r="I209" s="1"/>
      <c r="J209" s="8">
        <v>44155</v>
      </c>
      <c r="K209" s="1"/>
      <c r="L209" s="10"/>
      <c r="M209" s="1">
        <f>YEAR(Tableau2[[#This Row],[date]])</f>
        <v>2020</v>
      </c>
    </row>
    <row r="210" spans="1:13" x14ac:dyDescent="0.2">
      <c r="A210" s="1" t="s">
        <v>921</v>
      </c>
      <c r="B210" s="13" t="s">
        <v>924</v>
      </c>
      <c r="C210" s="1" t="s">
        <v>1048</v>
      </c>
      <c r="D210" s="1" t="s">
        <v>923</v>
      </c>
      <c r="E210" s="1">
        <v>1</v>
      </c>
      <c r="F210" s="1">
        <v>0</v>
      </c>
      <c r="G210" s="1">
        <v>0</v>
      </c>
      <c r="H210" s="1"/>
      <c r="I210" s="1"/>
      <c r="J210" s="8">
        <v>43662</v>
      </c>
      <c r="K210" s="1"/>
      <c r="L210" s="10"/>
      <c r="M210" s="1">
        <f>YEAR(Tableau2[[#This Row],[date]])</f>
        <v>2019</v>
      </c>
    </row>
    <row r="211" spans="1:13" x14ac:dyDescent="0.2">
      <c r="A211" s="1" t="s">
        <v>921</v>
      </c>
      <c r="B211" s="13" t="s">
        <v>926</v>
      </c>
      <c r="C211" s="1" t="s">
        <v>1049</v>
      </c>
      <c r="D211" s="1" t="s">
        <v>923</v>
      </c>
      <c r="E211" s="1">
        <v>1</v>
      </c>
      <c r="F211" s="1">
        <v>0</v>
      </c>
      <c r="G211" s="1">
        <v>0</v>
      </c>
      <c r="H211" s="1"/>
      <c r="I211" s="1"/>
      <c r="J211" s="8">
        <v>44162</v>
      </c>
      <c r="K211" s="1"/>
      <c r="L211" s="10"/>
      <c r="M211" s="1">
        <f>YEAR(Tableau2[[#This Row],[date]])</f>
        <v>2020</v>
      </c>
    </row>
    <row r="212" spans="1:13" x14ac:dyDescent="0.2">
      <c r="A212" s="1" t="s">
        <v>959</v>
      </c>
      <c r="B212" s="13" t="s">
        <v>1046</v>
      </c>
      <c r="C212" s="1" t="s">
        <v>1050</v>
      </c>
      <c r="D212" s="1" t="s">
        <v>7</v>
      </c>
      <c r="E212" s="1">
        <v>0</v>
      </c>
      <c r="F212" s="1">
        <v>1</v>
      </c>
      <c r="G212" s="1">
        <v>0</v>
      </c>
      <c r="H212" s="1"/>
      <c r="I212" s="1"/>
      <c r="J212" s="8">
        <v>44519</v>
      </c>
      <c r="K212" s="1">
        <v>22</v>
      </c>
      <c r="L212" s="10"/>
      <c r="M212" s="1">
        <f>YEAR(Tableau2[[#This Row],[date]])</f>
        <v>2021</v>
      </c>
    </row>
    <row r="213" spans="1:13" x14ac:dyDescent="0.2">
      <c r="A213" s="1" t="s">
        <v>820</v>
      </c>
      <c r="B213" s="13" t="s">
        <v>819</v>
      </c>
      <c r="C213" s="1" t="s">
        <v>1051</v>
      </c>
      <c r="D213" s="1" t="s">
        <v>802</v>
      </c>
      <c r="E213" s="1">
        <v>1</v>
      </c>
      <c r="F213" s="1">
        <v>0</v>
      </c>
      <c r="G213" s="1">
        <v>0</v>
      </c>
      <c r="H213" s="1">
        <v>0</v>
      </c>
      <c r="I213" s="1">
        <v>0</v>
      </c>
      <c r="J213" s="8">
        <v>33239</v>
      </c>
      <c r="K213" s="1">
        <v>21</v>
      </c>
      <c r="L213" s="10"/>
      <c r="M213" s="1">
        <f>YEAR(Tableau2[[#This Row],[date]])</f>
        <v>1991</v>
      </c>
    </row>
    <row r="214" spans="1:13" x14ac:dyDescent="0.2">
      <c r="A214" s="1" t="s">
        <v>948</v>
      </c>
      <c r="B214" s="13" t="s">
        <v>1054</v>
      </c>
      <c r="C214" s="1" t="s">
        <v>1055</v>
      </c>
      <c r="D214" s="1" t="s">
        <v>7</v>
      </c>
      <c r="E214" s="1">
        <v>1</v>
      </c>
      <c r="F214" s="1">
        <v>0</v>
      </c>
      <c r="G214" s="1">
        <v>0</v>
      </c>
      <c r="H214" s="1"/>
      <c r="I214" s="1"/>
      <c r="J214" s="8">
        <v>44485</v>
      </c>
      <c r="K214" s="1">
        <v>6</v>
      </c>
      <c r="L214" s="10"/>
      <c r="M214" s="1">
        <f>YEAR(Tableau2[[#This Row],[date]])</f>
        <v>2021</v>
      </c>
    </row>
    <row r="215" spans="1:13" x14ac:dyDescent="0.2">
      <c r="A215" s="1" t="s">
        <v>956</v>
      </c>
      <c r="B215" s="13" t="s">
        <v>1057</v>
      </c>
      <c r="C215" s="1" t="s">
        <v>1058</v>
      </c>
      <c r="D215" s="1" t="s">
        <v>7</v>
      </c>
      <c r="E215" s="1">
        <v>1</v>
      </c>
      <c r="F215" s="1">
        <v>0</v>
      </c>
      <c r="G215" s="1">
        <v>0</v>
      </c>
      <c r="H215" s="1"/>
      <c r="I215" s="1"/>
      <c r="J215" s="8">
        <v>44484</v>
      </c>
      <c r="K215" s="1">
        <v>7</v>
      </c>
      <c r="L215" s="10"/>
      <c r="M215" s="1">
        <f>YEAR(Tableau2[[#This Row],[date]])</f>
        <v>2021</v>
      </c>
    </row>
    <row r="216" spans="1:13" x14ac:dyDescent="0.2">
      <c r="A216" s="1" t="s">
        <v>965</v>
      </c>
      <c r="B216" s="13" t="s">
        <v>1052</v>
      </c>
      <c r="C216" s="1" t="s">
        <v>1053</v>
      </c>
      <c r="D216" s="1" t="s">
        <v>7</v>
      </c>
      <c r="E216" s="1">
        <v>1</v>
      </c>
      <c r="F216" s="1">
        <v>0</v>
      </c>
      <c r="G216" s="1">
        <v>0</v>
      </c>
      <c r="H216" s="1"/>
      <c r="I216" s="1"/>
      <c r="J216" s="8">
        <v>44504</v>
      </c>
      <c r="K216" s="1">
        <v>40</v>
      </c>
      <c r="L216" s="10"/>
      <c r="M216" s="1">
        <f>YEAR(Tableau2[[#This Row],[date]])</f>
        <v>2021</v>
      </c>
    </row>
    <row r="217" spans="1:13" x14ac:dyDescent="0.2">
      <c r="A217" s="1" t="s">
        <v>1123</v>
      </c>
      <c r="B217" s="13" t="s">
        <v>1124</v>
      </c>
      <c r="C217" s="1" t="s">
        <v>1053</v>
      </c>
      <c r="D217" s="1" t="s">
        <v>7</v>
      </c>
      <c r="E217" s="1">
        <v>1</v>
      </c>
      <c r="F217" s="1">
        <v>0</v>
      </c>
      <c r="G217" s="1">
        <v>0</v>
      </c>
      <c r="H217" s="1"/>
      <c r="I217" s="1"/>
      <c r="J217" s="8">
        <v>44820</v>
      </c>
      <c r="K217" s="1">
        <v>3</v>
      </c>
      <c r="L217" s="10"/>
      <c r="M217" s="1">
        <f>YEAR(Tableau2[[#This Row],[date]])</f>
        <v>2022</v>
      </c>
    </row>
    <row r="218" spans="1:13" x14ac:dyDescent="0.2">
      <c r="A218" s="1" t="s">
        <v>1136</v>
      </c>
      <c r="B218" s="13" t="s">
        <v>1137</v>
      </c>
      <c r="C218" s="1" t="s">
        <v>1138</v>
      </c>
      <c r="D218" s="1" t="s">
        <v>7</v>
      </c>
      <c r="E218" s="1">
        <v>1</v>
      </c>
      <c r="F218" s="1">
        <v>0</v>
      </c>
      <c r="G218" s="1">
        <v>0</v>
      </c>
      <c r="H218" s="1"/>
      <c r="I218" s="1"/>
      <c r="J218" s="8">
        <v>44848</v>
      </c>
      <c r="K218" s="1">
        <v>19</v>
      </c>
      <c r="L218" s="10"/>
      <c r="M218" s="1">
        <f>YEAR(Tableau2[[#This Row],[date]])</f>
        <v>2022</v>
      </c>
    </row>
    <row r="219" spans="1:13" x14ac:dyDescent="0.2">
      <c r="A219" s="1" t="s">
        <v>1026</v>
      </c>
      <c r="B219" s="13" t="s">
        <v>1023</v>
      </c>
      <c r="C219" s="1" t="s">
        <v>1024</v>
      </c>
      <c r="D219" s="1" t="s">
        <v>7</v>
      </c>
      <c r="E219" s="1">
        <v>1</v>
      </c>
      <c r="F219" s="1">
        <v>0</v>
      </c>
      <c r="G219" s="1">
        <v>0</v>
      </c>
      <c r="H219" s="1"/>
      <c r="I219" s="1"/>
      <c r="J219" s="8">
        <v>44584</v>
      </c>
      <c r="K219" s="1">
        <v>16</v>
      </c>
      <c r="L219" s="10"/>
      <c r="M219" s="1">
        <f>YEAR(Tableau2[[#This Row],[date]])</f>
        <v>2022</v>
      </c>
    </row>
    <row r="220" spans="1:13" x14ac:dyDescent="0.2">
      <c r="A220" s="1" t="s">
        <v>1197</v>
      </c>
      <c r="B220" s="13" t="s">
        <v>1200</v>
      </c>
      <c r="C220" s="1" t="s">
        <v>1139</v>
      </c>
      <c r="D220" s="1" t="s">
        <v>7</v>
      </c>
      <c r="E220" s="1">
        <v>1</v>
      </c>
      <c r="F220" s="1">
        <v>0</v>
      </c>
      <c r="G220" s="1">
        <v>0</v>
      </c>
      <c r="H220" s="1"/>
      <c r="I220" s="1"/>
      <c r="J220" s="8">
        <v>45246</v>
      </c>
      <c r="K220" s="1">
        <v>33</v>
      </c>
      <c r="L220" s="10"/>
      <c r="M220" s="1">
        <f>YEAR(Tableau2[[#This Row],[date]])</f>
        <v>2023</v>
      </c>
    </row>
    <row r="221" spans="1:13" x14ac:dyDescent="0.2">
      <c r="A221" s="1" t="s">
        <v>847</v>
      </c>
      <c r="B221" s="13" t="s">
        <v>846</v>
      </c>
      <c r="C221" s="1" t="s">
        <v>846</v>
      </c>
      <c r="D221" s="1" t="s">
        <v>802</v>
      </c>
      <c r="E221" s="1">
        <v>1</v>
      </c>
      <c r="F221" s="1">
        <v>0</v>
      </c>
      <c r="G221" s="1">
        <v>0</v>
      </c>
      <c r="H221" s="1">
        <v>0</v>
      </c>
      <c r="I221" s="1">
        <v>0</v>
      </c>
      <c r="J221" s="8">
        <v>40087</v>
      </c>
      <c r="K221" s="1">
        <v>51</v>
      </c>
      <c r="L221" s="10"/>
      <c r="M221" s="1">
        <f>YEAR(Tableau2[[#This Row],[date]])</f>
        <v>2009</v>
      </c>
    </row>
    <row r="222" spans="1:13" x14ac:dyDescent="0.2">
      <c r="A222" s="1" t="s">
        <v>848</v>
      </c>
      <c r="B222" s="13" t="s">
        <v>849</v>
      </c>
      <c r="C222" s="1" t="s">
        <v>846</v>
      </c>
      <c r="D222" s="1" t="s">
        <v>802</v>
      </c>
      <c r="E222" s="1">
        <v>1</v>
      </c>
      <c r="F222" s="1">
        <v>0</v>
      </c>
      <c r="G222" s="1">
        <v>0</v>
      </c>
      <c r="H222" s="1">
        <v>0</v>
      </c>
      <c r="I222" s="1">
        <v>0</v>
      </c>
      <c r="J222" s="8">
        <v>40097</v>
      </c>
      <c r="K222" s="1">
        <v>23</v>
      </c>
      <c r="L222" s="10"/>
      <c r="M222" s="1">
        <f>YEAR(Tableau2[[#This Row],[date]])</f>
        <v>2009</v>
      </c>
    </row>
    <row r="223" spans="1:13" x14ac:dyDescent="0.2">
      <c r="A223" s="1" t="s">
        <v>1033</v>
      </c>
      <c r="B223" s="13" t="s">
        <v>936</v>
      </c>
      <c r="C223" s="1" t="s">
        <v>937</v>
      </c>
      <c r="D223" s="1" t="s">
        <v>7</v>
      </c>
      <c r="E223" s="1">
        <v>1</v>
      </c>
      <c r="F223" s="1">
        <v>0</v>
      </c>
      <c r="G223" s="1">
        <v>0</v>
      </c>
      <c r="H223" s="1"/>
      <c r="I223" s="1"/>
      <c r="J223" s="8">
        <v>44389</v>
      </c>
      <c r="K223" s="1">
        <v>145</v>
      </c>
      <c r="L223" s="10"/>
      <c r="M223" s="1">
        <f>YEAR(Tableau2[[#This Row],[date]])</f>
        <v>2021</v>
      </c>
    </row>
    <row r="224" spans="1:13" x14ac:dyDescent="0.2">
      <c r="A224" s="1" t="s">
        <v>1034</v>
      </c>
      <c r="B224" s="13" t="s">
        <v>938</v>
      </c>
      <c r="C224" s="1" t="s">
        <v>939</v>
      </c>
      <c r="D224" s="1" t="s">
        <v>7</v>
      </c>
      <c r="E224" s="1">
        <v>1</v>
      </c>
      <c r="F224" s="1">
        <v>0</v>
      </c>
      <c r="G224" s="1">
        <v>0</v>
      </c>
      <c r="H224" s="1"/>
      <c r="I224" s="1"/>
      <c r="J224" s="8">
        <v>44389</v>
      </c>
      <c r="K224" s="1">
        <v>208</v>
      </c>
      <c r="L224" s="10"/>
      <c r="M224" s="1">
        <f>YEAR(Tableau2[[#This Row],[date]])</f>
        <v>2021</v>
      </c>
    </row>
    <row r="225" spans="1:13" x14ac:dyDescent="0.2">
      <c r="A225" s="1" t="s">
        <v>1014</v>
      </c>
      <c r="B225" s="13" t="s">
        <v>1013</v>
      </c>
      <c r="C225" s="1" t="s">
        <v>939</v>
      </c>
      <c r="D225" s="1" t="s">
        <v>7</v>
      </c>
      <c r="E225" s="1">
        <v>1</v>
      </c>
      <c r="F225" s="1">
        <v>0</v>
      </c>
      <c r="G225" s="1">
        <v>0</v>
      </c>
      <c r="H225" s="1"/>
      <c r="I225" s="1"/>
      <c r="J225" s="8">
        <v>44592</v>
      </c>
      <c r="K225" s="1">
        <v>29</v>
      </c>
      <c r="L225" s="10"/>
      <c r="M225" s="1">
        <f>YEAR(Tableau2[[#This Row],[date]])</f>
        <v>2022</v>
      </c>
    </row>
    <row r="226" spans="1:13" x14ac:dyDescent="0.2">
      <c r="A226" s="1" t="s">
        <v>997</v>
      </c>
      <c r="B226" s="13" t="s">
        <v>999</v>
      </c>
      <c r="C226" s="1" t="s">
        <v>943</v>
      </c>
      <c r="D226" s="1" t="s">
        <v>998</v>
      </c>
      <c r="E226" s="1">
        <v>1</v>
      </c>
      <c r="F226" s="1">
        <v>0</v>
      </c>
      <c r="G226" s="1">
        <v>0</v>
      </c>
      <c r="H226" s="1">
        <v>0</v>
      </c>
      <c r="I226" s="1">
        <v>0</v>
      </c>
      <c r="J226" s="8">
        <v>44625</v>
      </c>
      <c r="K226" s="1">
        <v>71</v>
      </c>
      <c r="L226" s="10"/>
      <c r="M226" s="1">
        <f>YEAR(Tableau2[[#This Row],[date]])</f>
        <v>2022</v>
      </c>
    </row>
    <row r="227" spans="1:13" x14ac:dyDescent="0.2">
      <c r="A227" s="1" t="s">
        <v>253</v>
      </c>
      <c r="B227" s="13" t="s">
        <v>942</v>
      </c>
      <c r="C227" s="1" t="s">
        <v>943</v>
      </c>
      <c r="D227" s="1" t="s">
        <v>253</v>
      </c>
      <c r="E227" s="1">
        <v>1</v>
      </c>
      <c r="F227" s="1">
        <v>0</v>
      </c>
      <c r="G227" s="1">
        <v>0</v>
      </c>
      <c r="H227" s="1"/>
      <c r="I227" s="1"/>
      <c r="J227" s="8">
        <v>44535</v>
      </c>
      <c r="K227" s="1"/>
      <c r="L227" s="10">
        <v>1.0266203703703703E-2</v>
      </c>
      <c r="M227" s="1">
        <f>YEAR(Tableau2[[#This Row],[date]])</f>
        <v>2021</v>
      </c>
    </row>
    <row r="228" spans="1:13" x14ac:dyDescent="0.2">
      <c r="A228" s="1" t="s">
        <v>1061</v>
      </c>
      <c r="B228" s="13" t="s">
        <v>1062</v>
      </c>
      <c r="C228" s="1" t="s">
        <v>943</v>
      </c>
      <c r="D228" s="1" t="s">
        <v>7</v>
      </c>
      <c r="E228" s="1">
        <v>1</v>
      </c>
      <c r="F228" s="1">
        <v>0</v>
      </c>
      <c r="G228" s="1">
        <v>0</v>
      </c>
      <c r="H228" s="1"/>
      <c r="I228" s="1"/>
      <c r="J228" s="8">
        <v>44656</v>
      </c>
      <c r="K228" s="1">
        <v>8</v>
      </c>
      <c r="L228" s="10"/>
      <c r="M228" s="1">
        <f>YEAR(Tableau2[[#This Row],[date]])</f>
        <v>2022</v>
      </c>
    </row>
    <row r="229" spans="1:13" x14ac:dyDescent="0.2">
      <c r="A229" s="1" t="s">
        <v>1191</v>
      </c>
      <c r="B229" s="13" t="s">
        <v>1192</v>
      </c>
      <c r="C229" s="1" t="s">
        <v>943</v>
      </c>
      <c r="D229" s="1" t="s">
        <v>7</v>
      </c>
      <c r="E229" s="1">
        <v>1</v>
      </c>
      <c r="F229" s="1">
        <v>0</v>
      </c>
      <c r="G229" s="1">
        <v>0</v>
      </c>
      <c r="H229" s="1"/>
      <c r="I229" s="1"/>
      <c r="J229" s="8">
        <v>45074</v>
      </c>
      <c r="K229" s="1">
        <v>114</v>
      </c>
      <c r="L229" s="10"/>
      <c r="M229" s="1">
        <f>YEAR(Tableau2[[#This Row],[date]])</f>
        <v>2023</v>
      </c>
    </row>
    <row r="230" spans="1:13" x14ac:dyDescent="0.2">
      <c r="A230" s="1" t="s">
        <v>1131</v>
      </c>
      <c r="B230" s="13" t="s">
        <v>1133</v>
      </c>
      <c r="C230" s="1" t="s">
        <v>1132</v>
      </c>
      <c r="D230" s="1" t="s">
        <v>7</v>
      </c>
      <c r="E230" s="1">
        <v>1</v>
      </c>
      <c r="F230" s="1">
        <v>0</v>
      </c>
      <c r="G230" s="1">
        <v>0</v>
      </c>
      <c r="H230" s="1"/>
      <c r="I230" s="1"/>
      <c r="J230" s="8">
        <v>44857</v>
      </c>
      <c r="K230" s="1">
        <v>13</v>
      </c>
      <c r="L230" s="10"/>
      <c r="M230" s="1">
        <f>YEAR(Tableau2[[#This Row],[date]])</f>
        <v>2022</v>
      </c>
    </row>
    <row r="231" spans="1:13" x14ac:dyDescent="0.2">
      <c r="A231" s="1" t="s">
        <v>1193</v>
      </c>
      <c r="B231" s="13" t="s">
        <v>1195</v>
      </c>
      <c r="C231" s="1" t="s">
        <v>1194</v>
      </c>
      <c r="D231" s="1" t="s">
        <v>7</v>
      </c>
      <c r="E231" s="1">
        <v>1</v>
      </c>
      <c r="F231" s="1">
        <v>0</v>
      </c>
      <c r="G231" s="1">
        <v>0</v>
      </c>
      <c r="H231" s="1"/>
      <c r="I231" s="1"/>
      <c r="J231" s="8">
        <v>45047</v>
      </c>
      <c r="K231" s="1">
        <v>76</v>
      </c>
      <c r="L231" s="10"/>
      <c r="M231" s="1">
        <f>YEAR(Tableau2[[#This Row],[date]])</f>
        <v>2023</v>
      </c>
    </row>
    <row r="232" spans="1:13" x14ac:dyDescent="0.2">
      <c r="A232" s="1" t="s">
        <v>1193</v>
      </c>
      <c r="B232" s="13" t="s">
        <v>1230</v>
      </c>
      <c r="C232" s="1" t="s">
        <v>1229</v>
      </c>
      <c r="D232" s="1" t="s">
        <v>7</v>
      </c>
      <c r="E232" s="1">
        <v>1</v>
      </c>
      <c r="F232" s="1">
        <v>0</v>
      </c>
      <c r="G232" s="1">
        <v>0</v>
      </c>
      <c r="H232" s="1"/>
      <c r="I232" s="1"/>
      <c r="J232" s="8">
        <v>45047</v>
      </c>
      <c r="K232" s="1">
        <v>0</v>
      </c>
      <c r="L232" s="10"/>
      <c r="M232" s="1">
        <f>YEAR(Tableau2[[#This Row],[date]])</f>
        <v>2023</v>
      </c>
    </row>
    <row r="233" spans="1:13" x14ac:dyDescent="0.2">
      <c r="A233" s="1" t="s">
        <v>253</v>
      </c>
      <c r="B233" s="13" t="s">
        <v>1260</v>
      </c>
      <c r="C233" s="1" t="s">
        <v>1261</v>
      </c>
      <c r="D233" s="1" t="s">
        <v>253</v>
      </c>
      <c r="E233" s="1"/>
      <c r="F233" s="1"/>
      <c r="G233" s="1"/>
      <c r="H233" s="1"/>
      <c r="I233" s="1"/>
      <c r="J233" s="8">
        <v>45118</v>
      </c>
      <c r="K233" s="1"/>
      <c r="L233" s="10">
        <v>1.1898148148148149E-2</v>
      </c>
      <c r="M233" s="1">
        <f>YEAR(Tableau2[[#This Row],[date]])</f>
        <v>2023</v>
      </c>
    </row>
    <row r="234" spans="1:13" x14ac:dyDescent="0.2">
      <c r="A234" s="1" t="s">
        <v>253</v>
      </c>
      <c r="B234" s="13" t="s">
        <v>1250</v>
      </c>
      <c r="C234" s="1" t="s">
        <v>1229</v>
      </c>
      <c r="D234" s="1" t="s">
        <v>253</v>
      </c>
      <c r="E234" s="1">
        <v>1</v>
      </c>
      <c r="F234" s="1">
        <v>0</v>
      </c>
      <c r="G234" s="1">
        <v>0</v>
      </c>
      <c r="H234" s="1"/>
      <c r="I234" s="1"/>
      <c r="J234" s="8">
        <v>45323</v>
      </c>
      <c r="K234" s="1"/>
      <c r="L234" s="10">
        <v>3.8553240740740742E-2</v>
      </c>
      <c r="M234" s="1">
        <f>YEAR(Tableau2[[#This Row],[date]])</f>
        <v>2024</v>
      </c>
    </row>
    <row r="235" spans="1:13" x14ac:dyDescent="0.2">
      <c r="A235" s="1" t="s">
        <v>253</v>
      </c>
      <c r="B235" s="13" t="s">
        <v>1251</v>
      </c>
      <c r="C235" s="1" t="s">
        <v>1229</v>
      </c>
      <c r="D235" s="1" t="s">
        <v>253</v>
      </c>
      <c r="E235" s="1">
        <v>1</v>
      </c>
      <c r="F235" s="1">
        <v>0</v>
      </c>
      <c r="G235" s="1">
        <v>0</v>
      </c>
      <c r="H235" s="1"/>
      <c r="I235" s="1"/>
      <c r="J235" s="8">
        <v>45323</v>
      </c>
      <c r="K235" s="1"/>
      <c r="L235" s="10">
        <v>3.0023148148148149E-2</v>
      </c>
      <c r="M235" s="1">
        <f>YEAR(Tableau2[[#This Row],[date]])</f>
        <v>2024</v>
      </c>
    </row>
    <row r="236" spans="1:13" x14ac:dyDescent="0.2">
      <c r="A236" s="1" t="s">
        <v>253</v>
      </c>
      <c r="B236" s="13" t="s">
        <v>1232</v>
      </c>
      <c r="C236" s="1" t="s">
        <v>1233</v>
      </c>
      <c r="D236" s="1" t="s">
        <v>253</v>
      </c>
      <c r="E236" s="1">
        <v>1</v>
      </c>
      <c r="F236" s="1">
        <v>0</v>
      </c>
      <c r="G236" s="1">
        <v>0</v>
      </c>
      <c r="H236" s="1"/>
      <c r="I236" s="1"/>
      <c r="J236" s="8">
        <v>45474</v>
      </c>
      <c r="K236" s="1"/>
      <c r="L236" s="10">
        <v>1.6481481481481482E-2</v>
      </c>
      <c r="M236" s="1">
        <f>YEAR(Tableau2[[#This Row],[date]])</f>
        <v>2024</v>
      </c>
    </row>
    <row r="237" spans="1:13" x14ac:dyDescent="0.2">
      <c r="A237" s="1" t="s">
        <v>1231</v>
      </c>
      <c r="B237" s="13" t="s">
        <v>1232</v>
      </c>
      <c r="C237" s="1" t="s">
        <v>1233</v>
      </c>
      <c r="D237" s="1" t="s">
        <v>7</v>
      </c>
      <c r="E237" s="1">
        <v>1</v>
      </c>
      <c r="F237" s="1">
        <v>0</v>
      </c>
      <c r="G237" s="1">
        <v>0</v>
      </c>
      <c r="H237" s="1"/>
      <c r="I237" s="1"/>
      <c r="J237" s="8">
        <v>45475</v>
      </c>
      <c r="K237" s="1">
        <v>18</v>
      </c>
      <c r="L237" s="10"/>
      <c r="M237" s="1">
        <f>YEAR(Tableau2[[#This Row],[date]])</f>
        <v>2024</v>
      </c>
    </row>
    <row r="238" spans="1:13" x14ac:dyDescent="0.2">
      <c r="A238" s="1" t="s">
        <v>253</v>
      </c>
      <c r="B238" s="13" t="s">
        <v>1253</v>
      </c>
      <c r="C238" s="1" t="s">
        <v>1233</v>
      </c>
      <c r="D238" s="1" t="s">
        <v>253</v>
      </c>
      <c r="E238" s="1">
        <v>1</v>
      </c>
      <c r="F238" s="1">
        <v>0</v>
      </c>
      <c r="G238" s="1">
        <v>0</v>
      </c>
      <c r="H238" s="1"/>
      <c r="I238" s="1"/>
      <c r="J238" s="8">
        <v>45788</v>
      </c>
      <c r="K238" s="1"/>
      <c r="L238" s="10">
        <v>5.2430555555555555E-3</v>
      </c>
      <c r="M238" s="1">
        <f>YEAR(Tableau2[[#This Row],[date]])</f>
        <v>2025</v>
      </c>
    </row>
    <row r="239" spans="1:13" x14ac:dyDescent="0.2">
      <c r="A239" s="1" t="s">
        <v>253</v>
      </c>
      <c r="B239" s="13" t="s">
        <v>1252</v>
      </c>
      <c r="C239" s="1" t="s">
        <v>1233</v>
      </c>
      <c r="D239" s="1" t="s">
        <v>253</v>
      </c>
      <c r="E239" s="1">
        <v>1</v>
      </c>
      <c r="F239" s="1">
        <v>0</v>
      </c>
      <c r="G239" s="1">
        <v>0</v>
      </c>
      <c r="H239" s="1"/>
      <c r="I239" s="1"/>
      <c r="J239" s="8">
        <v>45476</v>
      </c>
      <c r="K239" s="1"/>
      <c r="L239" s="10">
        <v>5.185185185185185E-3</v>
      </c>
      <c r="M239" s="1">
        <f>YEAR(Tableau2[[#This Row],[date]])</f>
        <v>2024</v>
      </c>
    </row>
    <row r="240" spans="1:13" x14ac:dyDescent="0.2">
      <c r="A240" s="1" t="s">
        <v>1210</v>
      </c>
      <c r="B240" s="13" t="s">
        <v>1211</v>
      </c>
      <c r="C240" s="1" t="s">
        <v>1212</v>
      </c>
      <c r="D240" s="1" t="s">
        <v>7</v>
      </c>
      <c r="E240" s="1">
        <v>1</v>
      </c>
      <c r="F240" s="1">
        <v>0</v>
      </c>
      <c r="G240" s="1">
        <v>0</v>
      </c>
      <c r="H240" s="1"/>
      <c r="I240" s="1"/>
      <c r="J240" s="8">
        <v>44957</v>
      </c>
      <c r="K240" s="1">
        <v>2</v>
      </c>
      <c r="L240" s="10"/>
      <c r="M240" s="1">
        <f>YEAR(Tableau2[[#This Row],[date]])</f>
        <v>2023</v>
      </c>
    </row>
    <row r="241" spans="1:13" x14ac:dyDescent="0.2">
      <c r="A241" s="1" t="s">
        <v>921</v>
      </c>
      <c r="B241" s="13" t="s">
        <v>930</v>
      </c>
      <c r="C241" s="1" t="s">
        <v>930</v>
      </c>
      <c r="D241" s="1" t="s">
        <v>923</v>
      </c>
      <c r="E241" s="1">
        <v>1</v>
      </c>
      <c r="F241" s="1">
        <v>0</v>
      </c>
      <c r="G241" s="1">
        <v>0</v>
      </c>
      <c r="H241" s="1"/>
      <c r="I241" s="1"/>
      <c r="J241" s="8">
        <v>44161</v>
      </c>
      <c r="K241" s="1"/>
      <c r="L241" s="10"/>
      <c r="M241" s="1">
        <f>YEAR(Tableau2[[#This Row],[date]])</f>
        <v>2020</v>
      </c>
    </row>
    <row r="242" spans="1:13" x14ac:dyDescent="0.2">
      <c r="A242" s="1" t="s">
        <v>921</v>
      </c>
      <c r="B242" s="13" t="s">
        <v>933</v>
      </c>
      <c r="C242" s="1" t="s">
        <v>934</v>
      </c>
      <c r="D242" s="1" t="s">
        <v>923</v>
      </c>
      <c r="E242" s="1">
        <v>1</v>
      </c>
      <c r="F242" s="1">
        <v>0</v>
      </c>
      <c r="G242" s="1">
        <v>0</v>
      </c>
      <c r="H242" s="1"/>
      <c r="I242" s="1"/>
      <c r="J242" s="8">
        <v>44355</v>
      </c>
      <c r="K242" s="1"/>
      <c r="L242" s="10"/>
      <c r="M242" s="1">
        <f>YEAR(Tableau2[[#This Row],[date]])</f>
        <v>2021</v>
      </c>
    </row>
    <row r="243" spans="1:13" x14ac:dyDescent="0.2">
      <c r="A243" s="1" t="s">
        <v>1029</v>
      </c>
      <c r="B243" s="13" t="s">
        <v>1028</v>
      </c>
      <c r="C243" s="1" t="s">
        <v>1027</v>
      </c>
      <c r="D243" s="1" t="s">
        <v>7</v>
      </c>
      <c r="E243" s="1">
        <v>1</v>
      </c>
      <c r="F243" s="1">
        <v>0</v>
      </c>
      <c r="G243" s="1">
        <v>0</v>
      </c>
      <c r="H243" s="1"/>
      <c r="I243" s="1"/>
      <c r="J243" s="8">
        <v>44584</v>
      </c>
      <c r="K243" s="1">
        <v>25</v>
      </c>
      <c r="L243" s="10"/>
      <c r="M243" s="1">
        <f>YEAR(Tableau2[[#This Row],[date]])</f>
        <v>2022</v>
      </c>
    </row>
    <row r="244" spans="1:13" x14ac:dyDescent="0.2">
      <c r="A244" s="1" t="s">
        <v>1029</v>
      </c>
      <c r="B244" s="13" t="s">
        <v>1028</v>
      </c>
      <c r="C244" s="1" t="s">
        <v>1114</v>
      </c>
      <c r="D244" s="1" t="s">
        <v>7</v>
      </c>
      <c r="E244" s="1">
        <v>1</v>
      </c>
      <c r="F244" s="1">
        <v>0</v>
      </c>
      <c r="G244" s="1">
        <v>0</v>
      </c>
      <c r="H244" s="1"/>
      <c r="I244" s="1"/>
      <c r="J244" s="8">
        <v>44584</v>
      </c>
      <c r="K244" s="1"/>
      <c r="L244" s="10"/>
      <c r="M244" s="1">
        <f>YEAR(Tableau2[[#This Row],[date]])</f>
        <v>2022</v>
      </c>
    </row>
    <row r="245" spans="1:13" x14ac:dyDescent="0.2">
      <c r="A245" s="1" t="s">
        <v>1012</v>
      </c>
      <c r="B245" s="13" t="s">
        <v>1010</v>
      </c>
      <c r="C245" s="1" t="s">
        <v>1011</v>
      </c>
      <c r="D245" s="1" t="s">
        <v>7</v>
      </c>
      <c r="E245" s="1">
        <v>1</v>
      </c>
      <c r="F245" s="1">
        <v>0</v>
      </c>
      <c r="G245" s="1">
        <v>0</v>
      </c>
      <c r="H245" s="1"/>
      <c r="I245" s="1"/>
      <c r="J245" s="8">
        <v>44596</v>
      </c>
      <c r="K245" s="1">
        <v>46</v>
      </c>
      <c r="L245" s="10"/>
      <c r="M245" s="1">
        <f>YEAR(Tableau2[[#This Row],[date]])</f>
        <v>2022</v>
      </c>
    </row>
    <row r="246" spans="1:13" x14ac:dyDescent="0.2">
      <c r="A246" s="1" t="s">
        <v>1015</v>
      </c>
      <c r="B246" s="13" t="str">
        <f>C247</f>
        <v>macOS sauvegardes</v>
      </c>
      <c r="C246" s="1" t="s">
        <v>1016</v>
      </c>
      <c r="D246" s="1" t="s">
        <v>7</v>
      </c>
      <c r="E246" s="1">
        <v>1</v>
      </c>
      <c r="F246" s="1">
        <v>0</v>
      </c>
      <c r="G246" s="1">
        <v>0</v>
      </c>
      <c r="H246" s="1"/>
      <c r="I246" s="1"/>
      <c r="J246" s="8">
        <v>44592</v>
      </c>
      <c r="K246" s="1">
        <v>51</v>
      </c>
      <c r="L246" s="10"/>
      <c r="M246" s="1">
        <f>YEAR(Tableau2[[#This Row],[date]])</f>
        <v>2022</v>
      </c>
    </row>
    <row r="247" spans="1:13" x14ac:dyDescent="0.2">
      <c r="A247" s="1" t="s">
        <v>1032</v>
      </c>
      <c r="B247" s="13" t="s">
        <v>1030</v>
      </c>
      <c r="C247" s="1" t="s">
        <v>1031</v>
      </c>
      <c r="D247" s="1" t="s">
        <v>7</v>
      </c>
      <c r="E247" s="1">
        <v>1</v>
      </c>
      <c r="F247" s="1">
        <v>0</v>
      </c>
      <c r="G247" s="1">
        <v>0</v>
      </c>
      <c r="H247" s="1"/>
      <c r="I247" s="1"/>
      <c r="J247" s="8">
        <v>44584</v>
      </c>
      <c r="K247" s="1">
        <v>37</v>
      </c>
      <c r="L247" s="10"/>
      <c r="M247" s="1">
        <f>YEAR(Tableau2[[#This Row],[date]])</f>
        <v>2022</v>
      </c>
    </row>
    <row r="248" spans="1:13" x14ac:dyDescent="0.2">
      <c r="A248" s="1" t="s">
        <v>1036</v>
      </c>
      <c r="B248" s="13" t="s">
        <v>1022</v>
      </c>
      <c r="C248" s="1" t="s">
        <v>1022</v>
      </c>
      <c r="D248" s="1" t="s">
        <v>7</v>
      </c>
      <c r="E248" s="1">
        <v>1</v>
      </c>
      <c r="F248" s="1">
        <v>0</v>
      </c>
      <c r="G248" s="1">
        <v>0</v>
      </c>
      <c r="H248" s="1"/>
      <c r="I248" s="1"/>
      <c r="J248" s="8">
        <v>44584</v>
      </c>
      <c r="K248" s="1">
        <v>31</v>
      </c>
      <c r="L248" s="10"/>
      <c r="M248" s="1">
        <f>YEAR(Tableau2[[#This Row],[date]])</f>
        <v>2022</v>
      </c>
    </row>
    <row r="249" spans="1:13" x14ac:dyDescent="0.2">
      <c r="A249" s="1" t="s">
        <v>921</v>
      </c>
      <c r="B249" s="13" t="s">
        <v>931</v>
      </c>
      <c r="C249" s="1" t="s">
        <v>932</v>
      </c>
      <c r="D249" s="1" t="s">
        <v>923</v>
      </c>
      <c r="E249" s="1">
        <v>1</v>
      </c>
      <c r="F249" s="1">
        <v>0</v>
      </c>
      <c r="G249" s="1">
        <v>0</v>
      </c>
      <c r="H249" s="1"/>
      <c r="I249" s="1"/>
      <c r="J249" s="8">
        <v>44355</v>
      </c>
      <c r="K249" s="1"/>
      <c r="L249" s="10"/>
      <c r="M249" s="1">
        <f>YEAR(Tableau2[[#This Row],[date]])</f>
        <v>2021</v>
      </c>
    </row>
    <row r="250" spans="1:13" x14ac:dyDescent="0.2">
      <c r="A250" s="1" t="s">
        <v>104</v>
      </c>
      <c r="B250" s="12" t="s">
        <v>28</v>
      </c>
      <c r="C250" s="1" t="s">
        <v>245</v>
      </c>
      <c r="D250" s="1" t="s">
        <v>7</v>
      </c>
      <c r="E250" s="1">
        <v>0</v>
      </c>
      <c r="F250" s="1">
        <v>1</v>
      </c>
      <c r="G250" s="1">
        <v>0</v>
      </c>
      <c r="H250" s="1"/>
      <c r="I250" s="1"/>
      <c r="J250" s="8">
        <v>42898</v>
      </c>
      <c r="K250" s="1">
        <v>59</v>
      </c>
      <c r="L250" s="1"/>
      <c r="M250" s="1">
        <f>YEAR(Tableau2[[#This Row],[date]])</f>
        <v>2017</v>
      </c>
    </row>
    <row r="251" spans="1:13" x14ac:dyDescent="0.2">
      <c r="A251" s="1" t="s">
        <v>98</v>
      </c>
      <c r="B251" s="12" t="s">
        <v>22</v>
      </c>
      <c r="C251" s="1" t="s">
        <v>249</v>
      </c>
      <c r="D251" s="1" t="s">
        <v>7</v>
      </c>
      <c r="E251" s="1">
        <v>0</v>
      </c>
      <c r="F251" s="1">
        <v>1</v>
      </c>
      <c r="G251" s="1">
        <v>0</v>
      </c>
      <c r="H251" s="1"/>
      <c r="I251" s="1"/>
      <c r="J251" s="8">
        <v>43107</v>
      </c>
      <c r="K251" s="1">
        <v>65</v>
      </c>
      <c r="L251" s="1"/>
      <c r="M251" s="1">
        <f>YEAR(Tableau2[[#This Row],[date]])</f>
        <v>2018</v>
      </c>
    </row>
    <row r="252" spans="1:13" x14ac:dyDescent="0.2">
      <c r="A252" s="1" t="s">
        <v>141</v>
      </c>
      <c r="B252" s="12" t="s">
        <v>65</v>
      </c>
      <c r="C252" s="1" t="s">
        <v>247</v>
      </c>
      <c r="D252" s="1" t="s">
        <v>7</v>
      </c>
      <c r="E252" s="1">
        <v>0</v>
      </c>
      <c r="F252" s="1">
        <v>1</v>
      </c>
      <c r="G252" s="1">
        <v>0</v>
      </c>
      <c r="H252" s="1"/>
      <c r="I252" s="1"/>
      <c r="J252" s="8">
        <v>42063</v>
      </c>
      <c r="K252" s="1">
        <v>49</v>
      </c>
      <c r="L252" s="1"/>
      <c r="M252" s="1">
        <f>YEAR(Tableau2[[#This Row],[date]])</f>
        <v>2015</v>
      </c>
    </row>
    <row r="253" spans="1:13" x14ac:dyDescent="0.2">
      <c r="A253" s="1" t="s">
        <v>125</v>
      </c>
      <c r="B253" s="12" t="s">
        <v>48</v>
      </c>
      <c r="C253" s="1" t="s">
        <v>246</v>
      </c>
      <c r="D253" s="1" t="s">
        <v>7</v>
      </c>
      <c r="E253" s="1">
        <v>0</v>
      </c>
      <c r="F253" s="1">
        <v>1</v>
      </c>
      <c r="G253" s="1">
        <v>0</v>
      </c>
      <c r="H253" s="1"/>
      <c r="I253" s="1"/>
      <c r="J253" s="8">
        <v>42365</v>
      </c>
      <c r="K253" s="1">
        <v>56</v>
      </c>
      <c r="L253" s="1"/>
      <c r="M253" s="1">
        <f>YEAR(Tableau2[[#This Row],[date]])</f>
        <v>2015</v>
      </c>
    </row>
    <row r="254" spans="1:13" x14ac:dyDescent="0.2">
      <c r="A254" s="1" t="s">
        <v>205</v>
      </c>
      <c r="B254" s="12" t="s">
        <v>231</v>
      </c>
      <c r="C254" s="1" t="s">
        <v>248</v>
      </c>
      <c r="D254" s="1" t="s">
        <v>7</v>
      </c>
      <c r="E254" s="1">
        <v>1</v>
      </c>
      <c r="F254" s="1">
        <v>0</v>
      </c>
      <c r="G254" s="1">
        <v>0</v>
      </c>
      <c r="H254" s="1"/>
      <c r="I254" s="1"/>
      <c r="J254" s="8">
        <v>41987</v>
      </c>
      <c r="K254" s="1">
        <v>13</v>
      </c>
      <c r="L254" s="1"/>
      <c r="M254" s="1">
        <f>YEAR(Tableau2[[#This Row],[date]])</f>
        <v>2014</v>
      </c>
    </row>
    <row r="255" spans="1:13" x14ac:dyDescent="0.2">
      <c r="A255" s="1" t="s">
        <v>1244</v>
      </c>
      <c r="B255" s="13" t="s">
        <v>1243</v>
      </c>
      <c r="C255" s="1" t="s">
        <v>1245</v>
      </c>
      <c r="D255" s="1" t="s">
        <v>7</v>
      </c>
      <c r="E255" s="1">
        <v>1</v>
      </c>
      <c r="F255" s="1">
        <v>0</v>
      </c>
      <c r="G255" s="1">
        <v>0</v>
      </c>
      <c r="H255" s="1"/>
      <c r="I255" s="1"/>
      <c r="J255" s="8">
        <v>45451</v>
      </c>
      <c r="K255" s="1">
        <v>57</v>
      </c>
      <c r="L255" s="1"/>
      <c r="M255" s="1">
        <f>YEAR(Tableau2[[#This Row],[date]])</f>
        <v>2024</v>
      </c>
    </row>
    <row r="256" spans="1:13" x14ac:dyDescent="0.2">
      <c r="A256" s="1" t="s">
        <v>253</v>
      </c>
      <c r="B256" s="12" t="s">
        <v>990</v>
      </c>
      <c r="C256" s="1" t="s">
        <v>944</v>
      </c>
      <c r="D256" s="1" t="s">
        <v>253</v>
      </c>
      <c r="E256" s="1">
        <v>0</v>
      </c>
      <c r="F256" s="1">
        <v>1</v>
      </c>
      <c r="G256" s="1">
        <v>0</v>
      </c>
      <c r="H256" s="1"/>
      <c r="I256" s="1"/>
      <c r="J256" s="8">
        <v>44363</v>
      </c>
      <c r="K256" s="1"/>
      <c r="L256" s="10">
        <v>6.018518518518519E-4</v>
      </c>
      <c r="M256" s="1">
        <f>YEAR(Tableau2[[#This Row],[date]])</f>
        <v>2021</v>
      </c>
    </row>
    <row r="257" spans="1:13" x14ac:dyDescent="0.2">
      <c r="A257" s="1" t="s">
        <v>253</v>
      </c>
      <c r="B257" s="13" t="s">
        <v>559</v>
      </c>
      <c r="C257" s="1" t="s">
        <v>646</v>
      </c>
      <c r="D257" s="1" t="s">
        <v>253</v>
      </c>
      <c r="E257" s="1">
        <v>1</v>
      </c>
      <c r="F257" s="1">
        <v>0</v>
      </c>
      <c r="G257" s="1">
        <v>1</v>
      </c>
      <c r="H257" s="1"/>
      <c r="I257" s="1"/>
      <c r="J257" s="8">
        <v>39292</v>
      </c>
      <c r="K257" s="1"/>
      <c r="L257" s="10">
        <v>6.6666666666666671E-3</v>
      </c>
      <c r="M257" s="1">
        <f>YEAR(Tableau2[[#This Row],[date]])</f>
        <v>2007</v>
      </c>
    </row>
    <row r="258" spans="1:13" x14ac:dyDescent="0.2">
      <c r="A258" s="1" t="s">
        <v>253</v>
      </c>
      <c r="B258" s="13" t="s">
        <v>560</v>
      </c>
      <c r="C258" s="1" t="s">
        <v>647</v>
      </c>
      <c r="D258" s="1" t="s">
        <v>253</v>
      </c>
      <c r="E258" s="1">
        <v>1</v>
      </c>
      <c r="F258" s="1">
        <v>0</v>
      </c>
      <c r="G258" s="1">
        <v>1</v>
      </c>
      <c r="H258" s="1"/>
      <c r="I258" s="1"/>
      <c r="J258" s="8">
        <v>39292</v>
      </c>
      <c r="K258" s="1"/>
      <c r="L258" s="10">
        <v>6.8402777777777776E-3</v>
      </c>
      <c r="M258" s="1">
        <f>YEAR(Tableau2[[#This Row],[date]])</f>
        <v>2007</v>
      </c>
    </row>
    <row r="259" spans="1:13" x14ac:dyDescent="0.2">
      <c r="A259" s="1" t="s">
        <v>253</v>
      </c>
      <c r="B259" s="13" t="s">
        <v>561</v>
      </c>
      <c r="C259" s="1" t="s">
        <v>648</v>
      </c>
      <c r="D259" s="1" t="s">
        <v>253</v>
      </c>
      <c r="E259" s="1">
        <v>1</v>
      </c>
      <c r="F259" s="1">
        <v>0</v>
      </c>
      <c r="G259" s="1">
        <v>1</v>
      </c>
      <c r="H259" s="1"/>
      <c r="I259" s="1"/>
      <c r="J259" s="8">
        <v>39292</v>
      </c>
      <c r="K259" s="1"/>
      <c r="L259" s="10">
        <v>6.9560185185185185E-3</v>
      </c>
      <c r="M259" s="1">
        <f>YEAR(Tableau2[[#This Row],[date]])</f>
        <v>2007</v>
      </c>
    </row>
    <row r="260" spans="1:13" x14ac:dyDescent="0.2">
      <c r="A260" s="1" t="s">
        <v>868</v>
      </c>
      <c r="B260" s="13" t="s">
        <v>867</v>
      </c>
      <c r="C260" s="1" t="s">
        <v>869</v>
      </c>
      <c r="D260" s="1" t="s">
        <v>802</v>
      </c>
      <c r="E260" s="1">
        <v>0</v>
      </c>
      <c r="F260" s="1">
        <v>0</v>
      </c>
      <c r="G260" s="1">
        <v>1</v>
      </c>
      <c r="H260" s="1">
        <v>0</v>
      </c>
      <c r="I260" s="1">
        <v>0</v>
      </c>
      <c r="J260" s="8">
        <v>40438</v>
      </c>
      <c r="K260" s="1">
        <v>66</v>
      </c>
      <c r="L260" s="10"/>
      <c r="M260" s="1">
        <f>YEAR(Tableau2[[#This Row],[date]])</f>
        <v>2010</v>
      </c>
    </row>
    <row r="261" spans="1:13" x14ac:dyDescent="0.2">
      <c r="A261" s="1" t="s">
        <v>987</v>
      </c>
      <c r="B261" s="13" t="s">
        <v>988</v>
      </c>
      <c r="C261" s="1" t="s">
        <v>989</v>
      </c>
      <c r="D261" s="1" t="s">
        <v>7</v>
      </c>
      <c r="E261" s="1">
        <v>0</v>
      </c>
      <c r="F261" s="1">
        <v>1</v>
      </c>
      <c r="G261" s="1">
        <v>0</v>
      </c>
      <c r="H261" s="1"/>
      <c r="I261" s="1"/>
      <c r="J261" s="8">
        <v>44363</v>
      </c>
      <c r="K261" s="1">
        <v>5</v>
      </c>
      <c r="L261" s="10"/>
      <c r="M261" s="1">
        <f>YEAR(Tableau2[[#This Row],[date]])</f>
        <v>2021</v>
      </c>
    </row>
    <row r="262" spans="1:13" x14ac:dyDescent="0.2">
      <c r="A262" s="1" t="s">
        <v>1240</v>
      </c>
      <c r="B262" s="13" t="s">
        <v>1239</v>
      </c>
      <c r="C262" s="1" t="s">
        <v>1239</v>
      </c>
      <c r="D262" s="1" t="s">
        <v>7</v>
      </c>
      <c r="E262" s="1">
        <v>1</v>
      </c>
      <c r="F262" s="1"/>
      <c r="G262" s="1"/>
      <c r="H262" s="1"/>
      <c r="I262" s="1"/>
      <c r="J262" s="8">
        <v>45150</v>
      </c>
      <c r="K262" s="1" t="s">
        <v>1240</v>
      </c>
      <c r="L262" s="10"/>
      <c r="M262" s="1">
        <f>YEAR(Tableau2[[#This Row],[date]])</f>
        <v>2023</v>
      </c>
    </row>
    <row r="263" spans="1:13" x14ac:dyDescent="0.2">
      <c r="A263" s="1" t="s">
        <v>1102</v>
      </c>
      <c r="B263" s="13" t="s">
        <v>1224</v>
      </c>
      <c r="C263" s="1" t="s">
        <v>1103</v>
      </c>
      <c r="D263" s="1" t="s">
        <v>7</v>
      </c>
      <c r="E263" s="1">
        <v>1</v>
      </c>
      <c r="F263" s="1">
        <v>0</v>
      </c>
      <c r="G263" s="1">
        <v>0</v>
      </c>
      <c r="H263" s="1"/>
      <c r="I263" s="1"/>
      <c r="J263" s="8">
        <v>44795</v>
      </c>
      <c r="K263" s="1">
        <v>38</v>
      </c>
      <c r="L263" s="10"/>
      <c r="M263" s="1">
        <f>YEAR(Tableau2[[#This Row],[date]])</f>
        <v>2022</v>
      </c>
    </row>
    <row r="264" spans="1:13" x14ac:dyDescent="0.2">
      <c r="A264" s="1" t="s">
        <v>1223</v>
      </c>
      <c r="B264" s="13" t="s">
        <v>1225</v>
      </c>
      <c r="C264" s="1" t="s">
        <v>1103</v>
      </c>
      <c r="D264" s="1" t="s">
        <v>7</v>
      </c>
      <c r="E264" s="1">
        <v>1</v>
      </c>
      <c r="F264" s="1">
        <v>0</v>
      </c>
      <c r="G264" s="1">
        <v>0</v>
      </c>
      <c r="H264" s="1"/>
      <c r="I264" s="1"/>
      <c r="J264" s="8">
        <v>44795</v>
      </c>
      <c r="K264" s="1">
        <v>41</v>
      </c>
      <c r="L264" s="10"/>
      <c r="M264" s="1">
        <f>YEAR(Tableau2[[#This Row],[date]])</f>
        <v>2022</v>
      </c>
    </row>
    <row r="265" spans="1:13" x14ac:dyDescent="0.2">
      <c r="A265" s="1" t="s">
        <v>1117</v>
      </c>
      <c r="B265" s="13" t="s">
        <v>1118</v>
      </c>
      <c r="C265" s="1" t="s">
        <v>1119</v>
      </c>
      <c r="D265" s="1" t="s">
        <v>7</v>
      </c>
      <c r="E265" s="1">
        <v>1</v>
      </c>
      <c r="F265" s="1">
        <v>0</v>
      </c>
      <c r="G265" s="1">
        <v>0</v>
      </c>
      <c r="H265" s="1"/>
      <c r="I265" s="1"/>
      <c r="J265" s="8">
        <v>44681</v>
      </c>
      <c r="K265" s="1">
        <v>37</v>
      </c>
      <c r="L265" s="10"/>
      <c r="M265" s="1">
        <f>YEAR(Tableau2[[#This Row],[date]])</f>
        <v>2022</v>
      </c>
    </row>
    <row r="266" spans="1:13" x14ac:dyDescent="0.2">
      <c r="A266" s="1" t="s">
        <v>835</v>
      </c>
      <c r="B266" s="13" t="s">
        <v>836</v>
      </c>
      <c r="C266" s="1" t="s">
        <v>837</v>
      </c>
      <c r="D266" s="1" t="s">
        <v>802</v>
      </c>
      <c r="E266" s="1">
        <v>0</v>
      </c>
      <c r="F266" s="1">
        <v>0</v>
      </c>
      <c r="G266" s="1">
        <v>1</v>
      </c>
      <c r="H266" s="1">
        <v>0</v>
      </c>
      <c r="I266" s="1">
        <v>0</v>
      </c>
      <c r="J266" s="8">
        <v>39753</v>
      </c>
      <c r="K266" s="1">
        <v>21</v>
      </c>
      <c r="L266" s="10"/>
      <c r="M266" s="1">
        <f>YEAR(Tableau2[[#This Row],[date]])</f>
        <v>2008</v>
      </c>
    </row>
    <row r="267" spans="1:13" x14ac:dyDescent="0.2">
      <c r="A267" s="1" t="s">
        <v>754</v>
      </c>
      <c r="B267" s="13" t="s">
        <v>755</v>
      </c>
      <c r="C267" s="1" t="s">
        <v>756</v>
      </c>
      <c r="D267" s="1" t="s">
        <v>7</v>
      </c>
      <c r="E267" s="1">
        <v>0</v>
      </c>
      <c r="F267" s="1">
        <v>1</v>
      </c>
      <c r="G267" s="1">
        <v>0</v>
      </c>
      <c r="H267" s="1"/>
      <c r="I267" s="1"/>
      <c r="J267" s="8">
        <v>43575</v>
      </c>
      <c r="K267" s="1">
        <v>182</v>
      </c>
      <c r="L267" s="10"/>
      <c r="M267" s="1">
        <f>YEAR(Tableau2[[#This Row],[date]])</f>
        <v>2019</v>
      </c>
    </row>
    <row r="268" spans="1:13" x14ac:dyDescent="0.2">
      <c r="A268" s="1" t="s">
        <v>827</v>
      </c>
      <c r="B268" s="13" t="s">
        <v>828</v>
      </c>
      <c r="C268" s="1" t="s">
        <v>828</v>
      </c>
      <c r="D268" s="1" t="s">
        <v>802</v>
      </c>
      <c r="E268" s="1">
        <v>1</v>
      </c>
      <c r="F268" s="1">
        <v>0</v>
      </c>
      <c r="G268" s="1">
        <v>0</v>
      </c>
      <c r="H268" s="1">
        <v>0</v>
      </c>
      <c r="I268" s="1">
        <v>0</v>
      </c>
      <c r="J268" s="8">
        <v>39479</v>
      </c>
      <c r="K268" s="1">
        <v>71</v>
      </c>
      <c r="L268" s="10"/>
      <c r="M268" s="1">
        <f>YEAR(Tableau2[[#This Row],[date]])</f>
        <v>2008</v>
      </c>
    </row>
    <row r="269" spans="1:13" x14ac:dyDescent="0.2">
      <c r="A269" s="1" t="s">
        <v>752</v>
      </c>
      <c r="B269" s="13" t="s">
        <v>753</v>
      </c>
      <c r="C269" s="1" t="s">
        <v>9</v>
      </c>
      <c r="D269" s="1" t="s">
        <v>7</v>
      </c>
      <c r="E269" s="1">
        <v>1</v>
      </c>
      <c r="F269" s="1">
        <v>1</v>
      </c>
      <c r="G269" s="1">
        <v>1</v>
      </c>
      <c r="H269" s="1"/>
      <c r="I269" s="1"/>
      <c r="J269" s="8">
        <v>43506</v>
      </c>
      <c r="K269" s="1">
        <v>11</v>
      </c>
      <c r="L269" s="1"/>
      <c r="M269" s="1">
        <f>YEAR(Tableau2[[#This Row],[date]])</f>
        <v>2019</v>
      </c>
    </row>
    <row r="270" spans="1:13" x14ac:dyDescent="0.2">
      <c r="A270" s="1" t="s">
        <v>90</v>
      </c>
      <c r="B270" s="12" t="s">
        <v>8</v>
      </c>
      <c r="C270" s="1" t="s">
        <v>9</v>
      </c>
      <c r="D270" s="1" t="s">
        <v>7</v>
      </c>
      <c r="E270" s="1">
        <v>1</v>
      </c>
      <c r="F270" s="1">
        <v>1</v>
      </c>
      <c r="G270" s="1">
        <v>1</v>
      </c>
      <c r="H270" s="1"/>
      <c r="I270" s="1"/>
      <c r="J270" s="8">
        <v>43578</v>
      </c>
      <c r="K270" s="1">
        <v>75</v>
      </c>
      <c r="L270" s="1"/>
      <c r="M270" s="1">
        <f>YEAR(Tableau2[[#This Row],[date]])</f>
        <v>2019</v>
      </c>
    </row>
    <row r="271" spans="1:13" x14ac:dyDescent="0.2">
      <c r="A271" s="1" t="s">
        <v>1035</v>
      </c>
      <c r="B271" s="13" t="s">
        <v>769</v>
      </c>
      <c r="C271" s="1" t="s">
        <v>770</v>
      </c>
      <c r="D271" s="1" t="s">
        <v>7</v>
      </c>
      <c r="E271" s="1">
        <v>0</v>
      </c>
      <c r="F271" s="1">
        <v>1</v>
      </c>
      <c r="G271" s="1">
        <v>0</v>
      </c>
      <c r="H271" s="1"/>
      <c r="I271" s="1"/>
      <c r="J271" s="8">
        <v>43689</v>
      </c>
      <c r="K271" s="1">
        <v>19</v>
      </c>
      <c r="L271" s="10"/>
      <c r="M271" s="1">
        <f>YEAR(Tableau2[[#This Row],[date]])</f>
        <v>2019</v>
      </c>
    </row>
    <row r="272" spans="1:13" x14ac:dyDescent="0.2">
      <c r="A272" s="1" t="s">
        <v>200</v>
      </c>
      <c r="B272" s="12" t="s">
        <v>227</v>
      </c>
      <c r="C272" s="1" t="s">
        <v>18</v>
      </c>
      <c r="D272" s="1" t="s">
        <v>7</v>
      </c>
      <c r="E272" s="1">
        <v>1</v>
      </c>
      <c r="F272" s="1">
        <v>0</v>
      </c>
      <c r="G272" s="1">
        <v>0</v>
      </c>
      <c r="H272" s="1"/>
      <c r="I272" s="1"/>
      <c r="J272" s="8">
        <v>42176</v>
      </c>
      <c r="K272" s="1">
        <v>17</v>
      </c>
      <c r="L272" s="1"/>
      <c r="M272" s="1">
        <f>YEAR(Tableau2[[#This Row],[date]])</f>
        <v>2015</v>
      </c>
    </row>
    <row r="273" spans="1:13" x14ac:dyDescent="0.2">
      <c r="A273" s="1" t="s">
        <v>199</v>
      </c>
      <c r="B273" s="12" t="s">
        <v>225</v>
      </c>
      <c r="C273" s="1" t="s">
        <v>18</v>
      </c>
      <c r="D273" s="1" t="s">
        <v>7</v>
      </c>
      <c r="E273" s="1">
        <v>1</v>
      </c>
      <c r="F273" s="1">
        <v>0</v>
      </c>
      <c r="G273" s="1">
        <v>0</v>
      </c>
      <c r="H273" s="1"/>
      <c r="I273" s="1"/>
      <c r="J273" s="8">
        <v>42279</v>
      </c>
      <c r="K273" s="1">
        <v>4</v>
      </c>
      <c r="L273" s="1"/>
      <c r="M273" s="1">
        <f>YEAR(Tableau2[[#This Row],[date]])</f>
        <v>2015</v>
      </c>
    </row>
    <row r="274" spans="1:13" x14ac:dyDescent="0.2">
      <c r="A274" s="1" t="s">
        <v>164</v>
      </c>
      <c r="B274" s="12" t="s">
        <v>175</v>
      </c>
      <c r="C274" s="1" t="s">
        <v>18</v>
      </c>
      <c r="D274" s="1" t="s">
        <v>7</v>
      </c>
      <c r="E274" s="1">
        <v>0</v>
      </c>
      <c r="F274" s="1">
        <v>1</v>
      </c>
      <c r="G274" s="1">
        <v>0</v>
      </c>
      <c r="H274" s="1"/>
      <c r="I274" s="1"/>
      <c r="J274" s="8">
        <v>43004</v>
      </c>
      <c r="K274" s="1">
        <v>8</v>
      </c>
      <c r="L274" s="1"/>
      <c r="M274" s="1">
        <f>YEAR(Tableau2[[#This Row],[date]])</f>
        <v>2017</v>
      </c>
    </row>
    <row r="275" spans="1:13" x14ac:dyDescent="0.2">
      <c r="A275" s="6" t="s">
        <v>738</v>
      </c>
      <c r="B275" s="13" t="s">
        <v>173</v>
      </c>
      <c r="C275" s="1" t="s">
        <v>18</v>
      </c>
      <c r="D275" s="1" t="s">
        <v>7</v>
      </c>
      <c r="E275" s="1">
        <v>1</v>
      </c>
      <c r="F275" s="1">
        <v>0</v>
      </c>
      <c r="G275" s="1">
        <v>0</v>
      </c>
      <c r="H275" s="1"/>
      <c r="I275" s="1"/>
      <c r="J275" s="8">
        <v>43210</v>
      </c>
      <c r="K275" s="1">
        <v>0</v>
      </c>
      <c r="L275" s="1"/>
      <c r="M275" s="1">
        <f>YEAR(Tableau2[[#This Row],[date]])</f>
        <v>2018</v>
      </c>
    </row>
    <row r="276" spans="1:13" x14ac:dyDescent="0.2">
      <c r="A276" s="1" t="s">
        <v>161</v>
      </c>
      <c r="B276" s="12" t="s">
        <v>173</v>
      </c>
      <c r="C276" s="1" t="s">
        <v>18</v>
      </c>
      <c r="D276" s="1" t="s">
        <v>7</v>
      </c>
      <c r="E276" s="1">
        <v>0</v>
      </c>
      <c r="F276" s="1">
        <v>1</v>
      </c>
      <c r="G276" s="1">
        <v>0</v>
      </c>
      <c r="H276" s="1"/>
      <c r="I276" s="1"/>
      <c r="J276" s="8">
        <v>43210</v>
      </c>
      <c r="K276" s="1">
        <v>7</v>
      </c>
      <c r="L276" s="1"/>
      <c r="M276" s="1">
        <f>YEAR(Tableau2[[#This Row],[date]])</f>
        <v>2018</v>
      </c>
    </row>
    <row r="277" spans="1:13" x14ac:dyDescent="0.2">
      <c r="A277" s="1" t="s">
        <v>150</v>
      </c>
      <c r="B277" s="13" t="s">
        <v>75</v>
      </c>
      <c r="C277" s="1" t="s">
        <v>18</v>
      </c>
      <c r="D277" s="1" t="s">
        <v>7</v>
      </c>
      <c r="E277" s="1">
        <v>1</v>
      </c>
      <c r="F277" s="1">
        <v>1</v>
      </c>
      <c r="G277" s="1">
        <v>1</v>
      </c>
      <c r="H277" s="1"/>
      <c r="I277" s="1"/>
      <c r="J277" s="8">
        <v>41844</v>
      </c>
      <c r="K277" s="1">
        <v>58</v>
      </c>
      <c r="L277" s="1"/>
      <c r="M277" s="1">
        <f>YEAR(Tableau2[[#This Row],[date]])</f>
        <v>2014</v>
      </c>
    </row>
    <row r="278" spans="1:13" x14ac:dyDescent="0.2">
      <c r="A278" s="1" t="s">
        <v>131</v>
      </c>
      <c r="B278" s="12" t="s">
        <v>55</v>
      </c>
      <c r="C278" s="1" t="s">
        <v>18</v>
      </c>
      <c r="D278" s="1" t="s">
        <v>7</v>
      </c>
      <c r="E278" s="1">
        <v>1</v>
      </c>
      <c r="F278" s="1">
        <v>1</v>
      </c>
      <c r="G278" s="1">
        <v>1</v>
      </c>
      <c r="H278" s="1"/>
      <c r="I278" s="1"/>
      <c r="J278" s="8">
        <v>42296</v>
      </c>
      <c r="K278" s="1">
        <v>117</v>
      </c>
      <c r="L278" s="1"/>
      <c r="M278" s="1">
        <f>YEAR(Tableau2[[#This Row],[date]])</f>
        <v>2015</v>
      </c>
    </row>
    <row r="279" spans="1:13" x14ac:dyDescent="0.2">
      <c r="A279" s="1" t="s">
        <v>115</v>
      </c>
      <c r="B279" s="12" t="s">
        <v>40</v>
      </c>
      <c r="C279" s="1" t="s">
        <v>18</v>
      </c>
      <c r="D279" s="1" t="s">
        <v>7</v>
      </c>
      <c r="E279" s="1">
        <v>1</v>
      </c>
      <c r="F279" s="1">
        <v>1</v>
      </c>
      <c r="G279" s="1">
        <v>1</v>
      </c>
      <c r="H279" s="1"/>
      <c r="I279" s="1"/>
      <c r="J279" s="8">
        <v>42957</v>
      </c>
      <c r="K279" s="1">
        <v>109</v>
      </c>
      <c r="L279" s="1"/>
      <c r="M279" s="1">
        <f>YEAR(Tableau2[[#This Row],[date]])</f>
        <v>2017</v>
      </c>
    </row>
    <row r="280" spans="1:13" x14ac:dyDescent="0.2">
      <c r="A280" s="1" t="s">
        <v>96</v>
      </c>
      <c r="B280" s="12" t="s">
        <v>19</v>
      </c>
      <c r="C280" s="1" t="s">
        <v>330</v>
      </c>
      <c r="D280" s="1" t="s">
        <v>7</v>
      </c>
      <c r="E280" s="1">
        <v>0</v>
      </c>
      <c r="F280" s="1">
        <v>1</v>
      </c>
      <c r="G280" s="1">
        <v>0</v>
      </c>
      <c r="H280" s="1"/>
      <c r="I280" s="1"/>
      <c r="J280" s="8">
        <v>43250</v>
      </c>
      <c r="K280" s="1">
        <v>51</v>
      </c>
      <c r="L280" s="1"/>
      <c r="M280" s="1">
        <f>YEAR(Tableau2[[#This Row],[date]])</f>
        <v>2018</v>
      </c>
    </row>
    <row r="281" spans="1:13" x14ac:dyDescent="0.2">
      <c r="A281" s="5" t="s">
        <v>252</v>
      </c>
      <c r="B281" s="23" t="s">
        <v>302</v>
      </c>
      <c r="C281" s="1" t="s">
        <v>272</v>
      </c>
      <c r="D281" s="5" t="s">
        <v>252</v>
      </c>
      <c r="E281" s="1">
        <v>0</v>
      </c>
      <c r="F281" s="1">
        <v>1</v>
      </c>
      <c r="G281" s="1">
        <v>0</v>
      </c>
      <c r="H281" s="1"/>
      <c r="I281" s="1"/>
      <c r="J281" s="8">
        <v>43411</v>
      </c>
      <c r="K281" s="1">
        <v>84</v>
      </c>
      <c r="L281" s="1"/>
      <c r="M281" s="1">
        <f>YEAR(Tableau2[[#This Row],[date]])</f>
        <v>2018</v>
      </c>
    </row>
    <row r="282" spans="1:13" x14ac:dyDescent="0.2">
      <c r="A282" s="5" t="s">
        <v>777</v>
      </c>
      <c r="B282" s="17" t="s">
        <v>778</v>
      </c>
      <c r="C282" s="5" t="s">
        <v>779</v>
      </c>
      <c r="D282" s="5" t="s">
        <v>7</v>
      </c>
      <c r="E282" s="5">
        <v>0</v>
      </c>
      <c r="F282" s="5">
        <v>1</v>
      </c>
      <c r="G282" s="5">
        <v>0</v>
      </c>
      <c r="H282" s="5"/>
      <c r="I282" s="5"/>
      <c r="J282" s="8">
        <v>43913</v>
      </c>
      <c r="K282" s="1">
        <v>70</v>
      </c>
      <c r="L282" s="1"/>
      <c r="M282" s="1">
        <f>YEAR(Tableau2[[#This Row],[date]])</f>
        <v>2020</v>
      </c>
    </row>
    <row r="283" spans="1:13" x14ac:dyDescent="0.2">
      <c r="A283" s="5" t="s">
        <v>95</v>
      </c>
      <c r="B283" s="17" t="s">
        <v>17</v>
      </c>
      <c r="C283" s="5" t="s">
        <v>683</v>
      </c>
      <c r="D283" s="5" t="s">
        <v>7</v>
      </c>
      <c r="E283" s="5">
        <v>1</v>
      </c>
      <c r="F283" s="5">
        <v>0</v>
      </c>
      <c r="G283" s="5">
        <v>0</v>
      </c>
      <c r="H283" s="5"/>
      <c r="I283" s="5"/>
      <c r="J283" s="8">
        <v>43297</v>
      </c>
      <c r="K283" s="1">
        <v>47</v>
      </c>
      <c r="L283" s="1"/>
      <c r="M283" s="1">
        <f>YEAR(Tableau2[[#This Row],[date]])</f>
        <v>2018</v>
      </c>
    </row>
    <row r="284" spans="1:13" x14ac:dyDescent="0.2">
      <c r="A284" s="5" t="s">
        <v>1207</v>
      </c>
      <c r="B284" s="23" t="s">
        <v>1208</v>
      </c>
      <c r="C284" s="5" t="s">
        <v>1209</v>
      </c>
      <c r="D284" s="5" t="s">
        <v>7</v>
      </c>
      <c r="E284" s="5">
        <v>1</v>
      </c>
      <c r="F284" s="5">
        <v>0</v>
      </c>
      <c r="G284" s="5">
        <v>0</v>
      </c>
      <c r="H284" s="5"/>
      <c r="I284" s="5"/>
      <c r="J284" s="8">
        <v>44944</v>
      </c>
      <c r="K284" s="1">
        <v>20</v>
      </c>
      <c r="L284" s="1"/>
      <c r="M284" s="1">
        <f>YEAR(Tableau2[[#This Row],[date]])</f>
        <v>2023</v>
      </c>
    </row>
    <row r="285" spans="1:13" x14ac:dyDescent="0.2">
      <c r="A285" s="5" t="s">
        <v>965</v>
      </c>
      <c r="B285" s="16" t="s">
        <v>966</v>
      </c>
      <c r="C285" s="5" t="s">
        <v>967</v>
      </c>
      <c r="D285" s="5" t="s">
        <v>7</v>
      </c>
      <c r="E285" s="5">
        <v>1</v>
      </c>
      <c r="F285" s="5">
        <v>0</v>
      </c>
      <c r="G285" s="5">
        <v>0</v>
      </c>
      <c r="H285" s="5"/>
      <c r="I285" s="5"/>
      <c r="J285" s="8">
        <v>44531</v>
      </c>
      <c r="K285" s="1">
        <v>40</v>
      </c>
      <c r="L285" s="1"/>
      <c r="M285" s="1">
        <f>YEAR(Tableau2[[#This Row],[date]])</f>
        <v>2021</v>
      </c>
    </row>
    <row r="286" spans="1:13" x14ac:dyDescent="0.2">
      <c r="A286" s="5" t="s">
        <v>974</v>
      </c>
      <c r="B286" s="23" t="s">
        <v>975</v>
      </c>
      <c r="C286" s="5" t="s">
        <v>976</v>
      </c>
      <c r="D286" s="5"/>
      <c r="E286" s="5"/>
      <c r="F286" s="5"/>
      <c r="G286" s="5"/>
      <c r="H286" s="5"/>
      <c r="I286" s="5"/>
      <c r="J286" s="8">
        <v>44459</v>
      </c>
      <c r="K286" s="1">
        <v>12</v>
      </c>
      <c r="L286" s="1"/>
      <c r="M286" s="1">
        <f>YEAR(Tableau2[[#This Row],[date]])</f>
        <v>2021</v>
      </c>
    </row>
    <row r="287" spans="1:13" x14ac:dyDescent="0.2">
      <c r="A287" s="5" t="s">
        <v>186</v>
      </c>
      <c r="B287" s="16" t="s">
        <v>213</v>
      </c>
      <c r="C287" s="5" t="s">
        <v>70</v>
      </c>
      <c r="D287" s="5" t="s">
        <v>7</v>
      </c>
      <c r="E287" s="5">
        <v>1</v>
      </c>
      <c r="F287" s="5">
        <v>0</v>
      </c>
      <c r="G287" s="5">
        <v>0</v>
      </c>
      <c r="H287" s="5"/>
      <c r="I287" s="5"/>
      <c r="J287" s="8">
        <v>43162</v>
      </c>
      <c r="K287" s="1">
        <v>2</v>
      </c>
      <c r="L287" s="1"/>
      <c r="M287" s="1">
        <f>YEAR(Tableau2[[#This Row],[date]])</f>
        <v>2018</v>
      </c>
    </row>
    <row r="288" spans="1:13" x14ac:dyDescent="0.2">
      <c r="A288" s="5" t="s">
        <v>185</v>
      </c>
      <c r="B288" s="16" t="s">
        <v>212</v>
      </c>
      <c r="C288" s="5" t="s">
        <v>70</v>
      </c>
      <c r="D288" s="5" t="s">
        <v>7</v>
      </c>
      <c r="E288" s="5">
        <v>1</v>
      </c>
      <c r="F288" s="5">
        <v>0</v>
      </c>
      <c r="G288" s="5">
        <v>0</v>
      </c>
      <c r="H288" s="5"/>
      <c r="I288" s="5"/>
      <c r="J288" s="8">
        <v>43162</v>
      </c>
      <c r="K288" s="1">
        <v>15</v>
      </c>
      <c r="L288" s="1"/>
      <c r="M288" s="1">
        <f>YEAR(Tableau2[[#This Row],[date]])</f>
        <v>2018</v>
      </c>
    </row>
    <row r="289" spans="1:13" x14ac:dyDescent="0.2">
      <c r="A289" s="1" t="s">
        <v>147</v>
      </c>
      <c r="B289" s="16" t="s">
        <v>72</v>
      </c>
      <c r="C289" s="1" t="s">
        <v>375</v>
      </c>
      <c r="D289" s="1" t="s">
        <v>7</v>
      </c>
      <c r="E289" s="1">
        <v>1</v>
      </c>
      <c r="F289" s="1">
        <v>0</v>
      </c>
      <c r="G289" s="1">
        <v>0</v>
      </c>
      <c r="H289" s="1"/>
      <c r="I289" s="1"/>
      <c r="J289" s="8">
        <v>41874</v>
      </c>
      <c r="K289" s="1">
        <v>115</v>
      </c>
      <c r="L289" s="1"/>
      <c r="M289" s="1">
        <f>YEAR(Tableau2[[#This Row],[date]])</f>
        <v>2014</v>
      </c>
    </row>
    <row r="290" spans="1:13" x14ac:dyDescent="0.2">
      <c r="A290" s="5" t="s">
        <v>146</v>
      </c>
      <c r="B290" s="16" t="s">
        <v>71</v>
      </c>
      <c r="C290" s="1" t="s">
        <v>373</v>
      </c>
      <c r="D290" s="5" t="s">
        <v>7</v>
      </c>
      <c r="E290" s="5">
        <v>1</v>
      </c>
      <c r="F290" s="5">
        <v>0</v>
      </c>
      <c r="G290" s="5">
        <v>0</v>
      </c>
      <c r="H290" s="5"/>
      <c r="I290" s="5"/>
      <c r="J290" s="8">
        <v>42044</v>
      </c>
      <c r="K290" s="1">
        <v>57</v>
      </c>
      <c r="L290" s="1"/>
      <c r="M290" s="1">
        <f>YEAR(Tableau2[[#This Row],[date]])</f>
        <v>2015</v>
      </c>
    </row>
    <row r="291" spans="1:13" x14ac:dyDescent="0.2">
      <c r="A291" s="1" t="s">
        <v>145</v>
      </c>
      <c r="B291" s="16" t="s">
        <v>69</v>
      </c>
      <c r="C291" s="1" t="s">
        <v>374</v>
      </c>
      <c r="D291" s="5" t="s">
        <v>7</v>
      </c>
      <c r="E291" s="5">
        <v>1</v>
      </c>
      <c r="F291" s="5">
        <v>0</v>
      </c>
      <c r="G291" s="5">
        <v>0</v>
      </c>
      <c r="H291" s="5"/>
      <c r="I291" s="5"/>
      <c r="J291" s="8">
        <v>41959</v>
      </c>
      <c r="K291" s="1">
        <v>87</v>
      </c>
      <c r="L291" s="1"/>
      <c r="M291" s="1">
        <f>YEAR(Tableau2[[#This Row],[date]])</f>
        <v>2014</v>
      </c>
    </row>
    <row r="292" spans="1:13" x14ac:dyDescent="0.2">
      <c r="A292" s="5" t="s">
        <v>253</v>
      </c>
      <c r="B292" s="23" t="s">
        <v>535</v>
      </c>
      <c r="C292" s="1" t="s">
        <v>623</v>
      </c>
      <c r="D292" s="5" t="s">
        <v>253</v>
      </c>
      <c r="E292" s="5">
        <v>1</v>
      </c>
      <c r="F292" s="5">
        <v>0</v>
      </c>
      <c r="G292" s="5">
        <v>0</v>
      </c>
      <c r="H292" s="5"/>
      <c r="I292" s="5"/>
      <c r="J292" s="8">
        <v>39396</v>
      </c>
      <c r="K292" s="1"/>
      <c r="L292" s="10">
        <v>7.2569444444444443E-3</v>
      </c>
      <c r="M292" s="1">
        <f>YEAR(Tableau2[[#This Row],[date]])</f>
        <v>2007</v>
      </c>
    </row>
    <row r="293" spans="1:13" x14ac:dyDescent="0.2">
      <c r="A293" s="5" t="s">
        <v>253</v>
      </c>
      <c r="B293" s="23" t="s">
        <v>534</v>
      </c>
      <c r="C293" s="1" t="s">
        <v>622</v>
      </c>
      <c r="D293" s="5" t="s">
        <v>253</v>
      </c>
      <c r="E293" s="5">
        <v>1</v>
      </c>
      <c r="F293" s="5">
        <v>0</v>
      </c>
      <c r="G293" s="5">
        <v>0</v>
      </c>
      <c r="H293" s="5"/>
      <c r="I293" s="5"/>
      <c r="J293" s="8">
        <v>39396</v>
      </c>
      <c r="K293" s="1"/>
      <c r="L293" s="10">
        <v>5.4513888888888884E-3</v>
      </c>
      <c r="M293" s="1">
        <f>YEAR(Tableau2[[#This Row],[date]])</f>
        <v>2007</v>
      </c>
    </row>
    <row r="294" spans="1:13" x14ac:dyDescent="0.2">
      <c r="A294" s="5" t="s">
        <v>253</v>
      </c>
      <c r="B294" s="23" t="s">
        <v>533</v>
      </c>
      <c r="C294" s="1" t="s">
        <v>621</v>
      </c>
      <c r="D294" s="5" t="s">
        <v>253</v>
      </c>
      <c r="E294" s="5">
        <v>1</v>
      </c>
      <c r="F294" s="5">
        <v>0</v>
      </c>
      <c r="G294" s="5">
        <v>0</v>
      </c>
      <c r="H294" s="5"/>
      <c r="I294" s="5"/>
      <c r="J294" s="8">
        <v>39398</v>
      </c>
      <c r="K294" s="1"/>
      <c r="L294" s="10">
        <v>6.6898148148148142E-3</v>
      </c>
      <c r="M294" s="1">
        <f>YEAR(Tableau2[[#This Row],[date]])</f>
        <v>2007</v>
      </c>
    </row>
    <row r="295" spans="1:13" x14ac:dyDescent="0.2">
      <c r="A295" s="5" t="s">
        <v>253</v>
      </c>
      <c r="B295" s="23" t="s">
        <v>532</v>
      </c>
      <c r="C295" s="1" t="s">
        <v>620</v>
      </c>
      <c r="D295" s="5" t="s">
        <v>253</v>
      </c>
      <c r="E295" s="5">
        <v>1</v>
      </c>
      <c r="F295" s="5">
        <v>0</v>
      </c>
      <c r="G295" s="5">
        <v>0</v>
      </c>
      <c r="H295" s="5"/>
      <c r="I295" s="5"/>
      <c r="J295" s="8">
        <v>39399</v>
      </c>
      <c r="K295" s="1"/>
      <c r="L295" s="10">
        <v>6.8865740740740736E-3</v>
      </c>
      <c r="M295" s="1">
        <f>YEAR(Tableau2[[#This Row],[date]])</f>
        <v>2007</v>
      </c>
    </row>
    <row r="296" spans="1:13" x14ac:dyDescent="0.2">
      <c r="A296" s="1" t="s">
        <v>253</v>
      </c>
      <c r="B296" s="23" t="s">
        <v>547</v>
      </c>
      <c r="C296" s="1" t="s">
        <v>635</v>
      </c>
      <c r="D296" s="5" t="s">
        <v>253</v>
      </c>
      <c r="E296" s="1">
        <v>1</v>
      </c>
      <c r="F296" s="1">
        <v>0</v>
      </c>
      <c r="G296" s="1">
        <v>0</v>
      </c>
      <c r="H296" s="1"/>
      <c r="I296" s="1"/>
      <c r="J296" s="8">
        <v>39298</v>
      </c>
      <c r="K296" s="1"/>
      <c r="L296" s="10">
        <v>6.0879629629629643E-3</v>
      </c>
      <c r="M296" s="1">
        <f>YEAR(Tableau2[[#This Row],[date]])</f>
        <v>2007</v>
      </c>
    </row>
    <row r="297" spans="1:13" x14ac:dyDescent="0.2">
      <c r="A297" s="5" t="s">
        <v>253</v>
      </c>
      <c r="B297" s="23" t="s">
        <v>548</v>
      </c>
      <c r="C297" s="1" t="s">
        <v>636</v>
      </c>
      <c r="D297" s="5" t="s">
        <v>253</v>
      </c>
      <c r="E297" s="5">
        <v>1</v>
      </c>
      <c r="F297" s="5">
        <v>0</v>
      </c>
      <c r="G297" s="5">
        <v>0</v>
      </c>
      <c r="H297" s="5"/>
      <c r="I297" s="5"/>
      <c r="J297" s="8">
        <v>39298</v>
      </c>
      <c r="K297" s="1"/>
      <c r="L297" s="10">
        <v>5.1967592592592595E-3</v>
      </c>
      <c r="M297" s="1">
        <f>YEAR(Tableau2[[#This Row],[date]])</f>
        <v>2007</v>
      </c>
    </row>
    <row r="298" spans="1:13" x14ac:dyDescent="0.2">
      <c r="A298" s="1" t="s">
        <v>253</v>
      </c>
      <c r="B298" s="23" t="s">
        <v>549</v>
      </c>
      <c r="C298" s="1" t="s">
        <v>637</v>
      </c>
      <c r="D298" s="5" t="s">
        <v>253</v>
      </c>
      <c r="E298" s="1">
        <v>1</v>
      </c>
      <c r="F298" s="1">
        <v>0</v>
      </c>
      <c r="G298" s="1">
        <v>0</v>
      </c>
      <c r="H298" s="1"/>
      <c r="I298" s="1"/>
      <c r="J298" s="8">
        <v>39298</v>
      </c>
      <c r="K298" s="1"/>
      <c r="L298" s="10">
        <v>3.1134259259259257E-3</v>
      </c>
      <c r="M298" s="1">
        <f>YEAR(Tableau2[[#This Row],[date]])</f>
        <v>2007</v>
      </c>
    </row>
    <row r="299" spans="1:13" x14ac:dyDescent="0.2">
      <c r="A299" s="1" t="s">
        <v>253</v>
      </c>
      <c r="B299" s="23" t="s">
        <v>550</v>
      </c>
      <c r="C299" s="1" t="s">
        <v>638</v>
      </c>
      <c r="D299" s="5" t="s">
        <v>253</v>
      </c>
      <c r="E299" s="1">
        <v>1</v>
      </c>
      <c r="F299" s="1">
        <v>0</v>
      </c>
      <c r="G299" s="1">
        <v>0</v>
      </c>
      <c r="H299" s="1"/>
      <c r="I299" s="1"/>
      <c r="J299" s="8">
        <v>39298</v>
      </c>
      <c r="K299" s="1"/>
      <c r="L299" s="10">
        <v>5.7638888888888887E-3</v>
      </c>
      <c r="M299" s="1">
        <f>YEAR(Tableau2[[#This Row],[date]])</f>
        <v>2007</v>
      </c>
    </row>
    <row r="300" spans="1:13" x14ac:dyDescent="0.2">
      <c r="A300" s="5" t="s">
        <v>253</v>
      </c>
      <c r="B300" s="23" t="s">
        <v>562</v>
      </c>
      <c r="C300" s="5" t="s">
        <v>649</v>
      </c>
      <c r="D300" s="5" t="s">
        <v>253</v>
      </c>
      <c r="E300" s="5">
        <v>0</v>
      </c>
      <c r="F300" s="5">
        <v>0</v>
      </c>
      <c r="G300" s="5">
        <v>1</v>
      </c>
      <c r="H300" s="5"/>
      <c r="I300" s="5"/>
      <c r="J300" s="8">
        <v>39280</v>
      </c>
      <c r="K300" s="1"/>
      <c r="L300" s="10">
        <v>6.4351851851851861E-3</v>
      </c>
      <c r="M300" s="1">
        <f>YEAR(Tableau2[[#This Row],[date]])</f>
        <v>2007</v>
      </c>
    </row>
    <row r="301" spans="1:13" x14ac:dyDescent="0.2">
      <c r="A301" s="1" t="s">
        <v>253</v>
      </c>
      <c r="B301" s="23" t="s">
        <v>563</v>
      </c>
      <c r="C301" s="5" t="s">
        <v>650</v>
      </c>
      <c r="D301" s="5" t="s">
        <v>253</v>
      </c>
      <c r="E301" s="1">
        <v>0</v>
      </c>
      <c r="F301" s="1">
        <v>0</v>
      </c>
      <c r="G301" s="1">
        <v>1</v>
      </c>
      <c r="H301" s="1"/>
      <c r="I301" s="1"/>
      <c r="J301" s="8">
        <v>39556</v>
      </c>
      <c r="K301" s="1"/>
      <c r="L301" s="10">
        <v>5.7060185185185191E-3</v>
      </c>
      <c r="M301" s="1">
        <f>YEAR(Tableau2[[#This Row],[date]])</f>
        <v>2008</v>
      </c>
    </row>
    <row r="302" spans="1:13" x14ac:dyDescent="0.2">
      <c r="A302" s="1" t="s">
        <v>253</v>
      </c>
      <c r="B302" s="23" t="s">
        <v>564</v>
      </c>
      <c r="C302" s="5" t="s">
        <v>651</v>
      </c>
      <c r="D302" s="5" t="s">
        <v>253</v>
      </c>
      <c r="E302" s="1">
        <v>0</v>
      </c>
      <c r="F302" s="1">
        <v>0</v>
      </c>
      <c r="G302" s="1">
        <v>1</v>
      </c>
      <c r="H302" s="1"/>
      <c r="I302" s="1"/>
      <c r="J302" s="8">
        <v>39190</v>
      </c>
      <c r="K302" s="1"/>
      <c r="L302" s="10">
        <v>6.9097222222222225E-3</v>
      </c>
      <c r="M302" s="1">
        <f>YEAR(Tableau2[[#This Row],[date]])</f>
        <v>2007</v>
      </c>
    </row>
    <row r="303" spans="1:13" x14ac:dyDescent="0.2">
      <c r="A303" s="1" t="s">
        <v>871</v>
      </c>
      <c r="B303" s="23" t="s">
        <v>870</v>
      </c>
      <c r="C303" s="1" t="s">
        <v>376</v>
      </c>
      <c r="D303" s="5" t="s">
        <v>802</v>
      </c>
      <c r="E303" s="1">
        <v>1</v>
      </c>
      <c r="F303" s="1">
        <v>0</v>
      </c>
      <c r="G303" s="1">
        <v>0</v>
      </c>
      <c r="H303" s="1">
        <v>0</v>
      </c>
      <c r="I303" s="1">
        <v>0</v>
      </c>
      <c r="J303" s="8">
        <v>40474</v>
      </c>
      <c r="K303" s="1">
        <v>71</v>
      </c>
      <c r="L303" s="10"/>
      <c r="M303" s="1">
        <f>YEAR(Tableau2[[#This Row],[date]])</f>
        <v>2010</v>
      </c>
    </row>
    <row r="304" spans="1:13" x14ac:dyDescent="0.2">
      <c r="A304" s="1" t="s">
        <v>159</v>
      </c>
      <c r="B304" s="16" t="s">
        <v>85</v>
      </c>
      <c r="C304" s="1" t="s">
        <v>376</v>
      </c>
      <c r="D304" s="5" t="s">
        <v>7</v>
      </c>
      <c r="E304" s="1">
        <v>1</v>
      </c>
      <c r="F304" s="1">
        <v>0</v>
      </c>
      <c r="G304" s="1">
        <v>0</v>
      </c>
      <c r="H304" s="1"/>
      <c r="I304" s="1"/>
      <c r="J304" s="8">
        <v>40473</v>
      </c>
      <c r="K304" s="1">
        <v>96</v>
      </c>
      <c r="L304" s="1"/>
      <c r="M304" s="1">
        <f>YEAR(Tableau2[[#This Row],[date]])</f>
        <v>2010</v>
      </c>
    </row>
    <row r="305" spans="1:13" x14ac:dyDescent="0.2">
      <c r="A305" s="1" t="s">
        <v>109</v>
      </c>
      <c r="B305" s="16" t="s">
        <v>33</v>
      </c>
      <c r="C305" s="1" t="s">
        <v>21</v>
      </c>
      <c r="D305" s="5" t="s">
        <v>12</v>
      </c>
      <c r="E305" s="1">
        <v>1</v>
      </c>
      <c r="F305" s="1">
        <v>1</v>
      </c>
      <c r="G305" s="1">
        <v>0</v>
      </c>
      <c r="H305" s="1"/>
      <c r="I305" s="1"/>
      <c r="J305" s="8">
        <v>42859</v>
      </c>
      <c r="K305" s="1">
        <v>50</v>
      </c>
      <c r="L305" s="1"/>
      <c r="M305" s="1">
        <f>YEAR(Tableau2[[#This Row],[date]])</f>
        <v>2017</v>
      </c>
    </row>
    <row r="306" spans="1:13" x14ac:dyDescent="0.2">
      <c r="A306" s="1" t="s">
        <v>189</v>
      </c>
      <c r="B306" s="16" t="s">
        <v>215</v>
      </c>
      <c r="C306" s="1" t="s">
        <v>377</v>
      </c>
      <c r="D306" s="5" t="s">
        <v>7</v>
      </c>
      <c r="E306" s="1">
        <v>1</v>
      </c>
      <c r="F306" s="1">
        <v>0</v>
      </c>
      <c r="G306" s="1">
        <v>0</v>
      </c>
      <c r="H306" s="1"/>
      <c r="I306" s="1"/>
      <c r="J306" s="8">
        <v>42841</v>
      </c>
      <c r="K306" s="1">
        <v>25</v>
      </c>
      <c r="L306" s="1"/>
      <c r="M306" s="1">
        <f>YEAR(Tableau2[[#This Row],[date]])</f>
        <v>2017</v>
      </c>
    </row>
    <row r="307" spans="1:13" x14ac:dyDescent="0.2">
      <c r="A307" s="1" t="s">
        <v>91</v>
      </c>
      <c r="B307" s="32" t="s">
        <v>10</v>
      </c>
      <c r="C307" s="1" t="s">
        <v>11</v>
      </c>
      <c r="D307" s="5" t="s">
        <v>12</v>
      </c>
      <c r="E307" s="1">
        <v>0</v>
      </c>
      <c r="F307" s="1">
        <v>1</v>
      </c>
      <c r="G307" s="1">
        <v>0</v>
      </c>
      <c r="H307" s="1"/>
      <c r="I307" s="1"/>
      <c r="J307" s="8">
        <v>43581</v>
      </c>
      <c r="K307" s="1"/>
      <c r="L307" s="1"/>
      <c r="M307" s="1">
        <f>YEAR(Tableau2[[#This Row],[date]])</f>
        <v>2019</v>
      </c>
    </row>
    <row r="308" spans="1:13" x14ac:dyDescent="0.2">
      <c r="A308" s="1" t="s">
        <v>253</v>
      </c>
      <c r="B308" s="23" t="s">
        <v>351</v>
      </c>
      <c r="C308" s="1" t="s">
        <v>335</v>
      </c>
      <c r="D308" s="5" t="s">
        <v>277</v>
      </c>
      <c r="E308" s="1">
        <v>0</v>
      </c>
      <c r="F308" s="1">
        <v>1</v>
      </c>
      <c r="G308" s="1">
        <v>0</v>
      </c>
      <c r="H308" s="1"/>
      <c r="I308" s="1"/>
      <c r="J308" s="8">
        <v>43326</v>
      </c>
      <c r="K308" s="1"/>
      <c r="L308" s="10">
        <v>3.7152777777777774E-3</v>
      </c>
      <c r="M308" s="1">
        <f>YEAR(Tableau2[[#This Row],[date]])</f>
        <v>2018</v>
      </c>
    </row>
    <row r="309" spans="1:13" x14ac:dyDescent="0.2">
      <c r="A309" s="1" t="s">
        <v>253</v>
      </c>
      <c r="B309" s="23" t="s">
        <v>350</v>
      </c>
      <c r="C309" s="1" t="s">
        <v>335</v>
      </c>
      <c r="D309" s="5" t="s">
        <v>277</v>
      </c>
      <c r="E309" s="1">
        <v>0</v>
      </c>
      <c r="F309" s="1">
        <v>1</v>
      </c>
      <c r="G309" s="1">
        <v>0</v>
      </c>
      <c r="H309" s="1"/>
      <c r="I309" s="1"/>
      <c r="J309" s="8">
        <v>43326</v>
      </c>
      <c r="K309" s="1"/>
      <c r="L309" s="10">
        <v>1.5509259259259261E-3</v>
      </c>
      <c r="M309" s="1">
        <f>YEAR(Tableau2[[#This Row],[date]])</f>
        <v>2018</v>
      </c>
    </row>
    <row r="310" spans="1:13" x14ac:dyDescent="0.2">
      <c r="A310" s="1" t="s">
        <v>253</v>
      </c>
      <c r="B310" s="23" t="s">
        <v>352</v>
      </c>
      <c r="C310" s="1" t="s">
        <v>335</v>
      </c>
      <c r="D310" s="5" t="s">
        <v>277</v>
      </c>
      <c r="E310" s="1">
        <v>0</v>
      </c>
      <c r="F310" s="1">
        <v>1</v>
      </c>
      <c r="G310" s="1">
        <v>0</v>
      </c>
      <c r="H310" s="1"/>
      <c r="I310" s="1"/>
      <c r="J310" s="8">
        <v>43326</v>
      </c>
      <c r="K310" s="1"/>
      <c r="L310" s="10">
        <v>6.3657407407407404E-3</v>
      </c>
      <c r="M310" s="1">
        <f>YEAR(Tableau2[[#This Row],[date]])</f>
        <v>2018</v>
      </c>
    </row>
    <row r="311" spans="1:13" x14ac:dyDescent="0.2">
      <c r="A311" s="1" t="s">
        <v>253</v>
      </c>
      <c r="B311" s="23" t="s">
        <v>337</v>
      </c>
      <c r="C311" s="1" t="s">
        <v>335</v>
      </c>
      <c r="D311" s="5" t="s">
        <v>277</v>
      </c>
      <c r="E311" s="1">
        <v>0</v>
      </c>
      <c r="F311" s="1">
        <v>1</v>
      </c>
      <c r="G311" s="1">
        <v>0</v>
      </c>
      <c r="H311" s="1"/>
      <c r="I311" s="1"/>
      <c r="J311" s="8">
        <v>43348</v>
      </c>
      <c r="K311" s="1"/>
      <c r="L311" s="10">
        <v>6.1921296296296299E-3</v>
      </c>
      <c r="M311" s="1">
        <f>YEAR(Tableau2[[#This Row],[date]])</f>
        <v>2018</v>
      </c>
    </row>
    <row r="312" spans="1:13" x14ac:dyDescent="0.2">
      <c r="A312" s="1" t="s">
        <v>253</v>
      </c>
      <c r="B312" s="23" t="s">
        <v>336</v>
      </c>
      <c r="C312" s="1" t="s">
        <v>339</v>
      </c>
      <c r="D312" s="5" t="s">
        <v>277</v>
      </c>
      <c r="E312" s="1">
        <v>0</v>
      </c>
      <c r="F312" s="1">
        <v>1</v>
      </c>
      <c r="G312" s="1">
        <v>0</v>
      </c>
      <c r="H312" s="1"/>
      <c r="I312" s="1"/>
      <c r="J312" s="8">
        <v>43334</v>
      </c>
      <c r="K312" s="1"/>
      <c r="L312" s="10">
        <v>8.2256944444444438E-2</v>
      </c>
      <c r="M312" s="1">
        <f>YEAR(Tableau2[[#This Row],[date]])</f>
        <v>2018</v>
      </c>
    </row>
    <row r="313" spans="1:13" x14ac:dyDescent="0.2">
      <c r="A313" s="5" t="s">
        <v>253</v>
      </c>
      <c r="B313" s="23" t="s">
        <v>349</v>
      </c>
      <c r="C313" s="1" t="s">
        <v>686</v>
      </c>
      <c r="D313" s="5" t="s">
        <v>277</v>
      </c>
      <c r="E313" s="5">
        <v>0</v>
      </c>
      <c r="F313" s="5">
        <v>1</v>
      </c>
      <c r="G313" s="5">
        <v>0</v>
      </c>
      <c r="H313" s="5"/>
      <c r="I313" s="5"/>
      <c r="J313" s="8">
        <v>43327</v>
      </c>
      <c r="K313" s="1"/>
      <c r="L313" s="10">
        <v>7.7662037037037031E-3</v>
      </c>
      <c r="M313" s="1">
        <f>YEAR(Tableau2[[#This Row],[date]])</f>
        <v>2018</v>
      </c>
    </row>
    <row r="314" spans="1:13" x14ac:dyDescent="0.2">
      <c r="A314" s="1" t="s">
        <v>253</v>
      </c>
      <c r="B314" s="23" t="s">
        <v>347</v>
      </c>
      <c r="C314" s="1" t="s">
        <v>348</v>
      </c>
      <c r="D314" s="5" t="s">
        <v>277</v>
      </c>
      <c r="E314" s="5">
        <v>0</v>
      </c>
      <c r="F314" s="5">
        <v>1</v>
      </c>
      <c r="G314" s="5">
        <v>0</v>
      </c>
      <c r="H314" s="5"/>
      <c r="I314" s="5"/>
      <c r="J314" s="8">
        <v>43327</v>
      </c>
      <c r="K314" s="1"/>
      <c r="L314" s="10">
        <v>2.1736111111111112E-2</v>
      </c>
      <c r="M314" s="1">
        <f>YEAR(Tableau2[[#This Row],[date]])</f>
        <v>2018</v>
      </c>
    </row>
    <row r="315" spans="1:13" x14ac:dyDescent="0.2">
      <c r="A315" s="1" t="s">
        <v>253</v>
      </c>
      <c r="B315" s="23" t="s">
        <v>345</v>
      </c>
      <c r="C315" s="1" t="s">
        <v>346</v>
      </c>
      <c r="D315" s="5" t="s">
        <v>277</v>
      </c>
      <c r="E315" s="5">
        <v>0</v>
      </c>
      <c r="F315" s="5">
        <v>1</v>
      </c>
      <c r="G315" s="5">
        <v>0</v>
      </c>
      <c r="H315" s="5"/>
      <c r="I315" s="5"/>
      <c r="J315" s="8">
        <v>43327</v>
      </c>
      <c r="K315" s="1"/>
      <c r="L315" s="10">
        <v>1.1574074074074075E-2</v>
      </c>
      <c r="M315" s="1">
        <f>YEAR(Tableau2[[#This Row],[date]])</f>
        <v>2018</v>
      </c>
    </row>
    <row r="316" spans="1:13" x14ac:dyDescent="0.2">
      <c r="A316" s="1" t="s">
        <v>253</v>
      </c>
      <c r="B316" s="13" t="s">
        <v>342</v>
      </c>
      <c r="C316" s="1" t="s">
        <v>344</v>
      </c>
      <c r="D316" s="5" t="s">
        <v>277</v>
      </c>
      <c r="E316" s="5">
        <v>0</v>
      </c>
      <c r="F316" s="5">
        <v>1</v>
      </c>
      <c r="G316" s="5">
        <v>0</v>
      </c>
      <c r="H316" s="5"/>
      <c r="I316" s="5"/>
      <c r="J316" s="8">
        <v>43329</v>
      </c>
      <c r="K316" s="1"/>
      <c r="L316" s="10">
        <v>1.7256944444444446E-2</v>
      </c>
      <c r="M316" s="1">
        <f>YEAR(Tableau2[[#This Row],[date]])</f>
        <v>2018</v>
      </c>
    </row>
    <row r="317" spans="1:13" x14ac:dyDescent="0.2">
      <c r="A317" s="1" t="s">
        <v>253</v>
      </c>
      <c r="B317" s="23" t="s">
        <v>341</v>
      </c>
      <c r="C317" s="1" t="s">
        <v>343</v>
      </c>
      <c r="D317" s="5" t="s">
        <v>277</v>
      </c>
      <c r="E317" s="5">
        <v>0</v>
      </c>
      <c r="F317" s="5">
        <v>1</v>
      </c>
      <c r="G317" s="5">
        <v>0</v>
      </c>
      <c r="H317" s="5"/>
      <c r="I317" s="5"/>
      <c r="J317" s="8">
        <v>43332</v>
      </c>
      <c r="K317" s="1"/>
      <c r="L317" s="10">
        <v>1.7905092592592594E-2</v>
      </c>
      <c r="M317" s="1">
        <f>YEAR(Tableau2[[#This Row],[date]])</f>
        <v>2018</v>
      </c>
    </row>
    <row r="318" spans="1:13" x14ac:dyDescent="0.2">
      <c r="A318" s="1" t="s">
        <v>253</v>
      </c>
      <c r="B318" s="13" t="s">
        <v>338</v>
      </c>
      <c r="C318" s="1" t="s">
        <v>340</v>
      </c>
      <c r="D318" s="5" t="s">
        <v>277</v>
      </c>
      <c r="E318" s="5">
        <v>0</v>
      </c>
      <c r="F318" s="5">
        <v>1</v>
      </c>
      <c r="G318" s="5">
        <v>0</v>
      </c>
      <c r="H318" s="5"/>
      <c r="I318" s="5"/>
      <c r="J318" s="8">
        <v>43333</v>
      </c>
      <c r="K318" s="1"/>
      <c r="L318" s="10">
        <v>8.8888888888888889E-3</v>
      </c>
      <c r="M318" s="1">
        <f>YEAR(Tableau2[[#This Row],[date]])</f>
        <v>2018</v>
      </c>
    </row>
    <row r="319" spans="1:13" x14ac:dyDescent="0.2">
      <c r="A319" s="1" t="s">
        <v>144</v>
      </c>
      <c r="B319" s="13" t="s">
        <v>68</v>
      </c>
      <c r="C319" s="1" t="s">
        <v>378</v>
      </c>
      <c r="D319" s="5" t="s">
        <v>12</v>
      </c>
      <c r="E319" s="5">
        <v>1</v>
      </c>
      <c r="F319" s="5">
        <v>0</v>
      </c>
      <c r="G319" s="5">
        <v>0</v>
      </c>
      <c r="H319" s="5"/>
      <c r="I319" s="5"/>
      <c r="J319" s="8">
        <v>42031</v>
      </c>
      <c r="K319" s="1">
        <v>103</v>
      </c>
      <c r="L319" s="1"/>
      <c r="M319" s="1">
        <f>YEAR(Tableau2[[#This Row],[date]])</f>
        <v>2015</v>
      </c>
    </row>
    <row r="320" spans="1:13" x14ac:dyDescent="0.2">
      <c r="A320" s="1" t="s">
        <v>143</v>
      </c>
      <c r="B320" s="12" t="s">
        <v>67</v>
      </c>
      <c r="C320" s="1" t="s">
        <v>378</v>
      </c>
      <c r="D320" s="5" t="s">
        <v>12</v>
      </c>
      <c r="E320" s="5">
        <v>1</v>
      </c>
      <c r="F320" s="5">
        <v>0</v>
      </c>
      <c r="G320" s="5">
        <v>0</v>
      </c>
      <c r="H320" s="5"/>
      <c r="I320" s="5"/>
      <c r="J320" s="8">
        <v>42036</v>
      </c>
      <c r="K320" s="1">
        <v>42</v>
      </c>
      <c r="L320" s="1"/>
      <c r="M320" s="1">
        <f>YEAR(Tableau2[[#This Row],[date]])</f>
        <v>2015</v>
      </c>
    </row>
    <row r="321" spans="1:13" x14ac:dyDescent="0.2">
      <c r="A321" s="1" t="s">
        <v>114</v>
      </c>
      <c r="B321" s="12" t="s">
        <v>39</v>
      </c>
      <c r="C321" s="1" t="s">
        <v>379</v>
      </c>
      <c r="D321" s="5" t="s">
        <v>12</v>
      </c>
      <c r="E321" s="1">
        <v>1</v>
      </c>
      <c r="F321" s="1">
        <v>0</v>
      </c>
      <c r="G321" s="1">
        <v>0</v>
      </c>
      <c r="H321" s="1"/>
      <c r="I321" s="1"/>
      <c r="J321" s="8">
        <v>42817</v>
      </c>
      <c r="K321" s="1">
        <v>99</v>
      </c>
      <c r="L321" s="1"/>
      <c r="M321" s="1">
        <f>YEAR(Tableau2[[#This Row],[date]])</f>
        <v>2017</v>
      </c>
    </row>
    <row r="322" spans="1:13" x14ac:dyDescent="0.2">
      <c r="A322" s="1" t="s">
        <v>111</v>
      </c>
      <c r="B322" s="12" t="s">
        <v>36</v>
      </c>
      <c r="C322" s="1" t="s">
        <v>379</v>
      </c>
      <c r="D322" s="5" t="s">
        <v>12</v>
      </c>
      <c r="E322" s="1">
        <v>1</v>
      </c>
      <c r="F322" s="1">
        <v>0</v>
      </c>
      <c r="G322" s="1">
        <v>0</v>
      </c>
      <c r="H322" s="1"/>
      <c r="I322" s="1"/>
      <c r="J322" s="8">
        <v>42825</v>
      </c>
      <c r="K322" s="1">
        <v>42</v>
      </c>
      <c r="L322" s="1"/>
      <c r="M322" s="1">
        <f>YEAR(Tableau2[[#This Row],[date]])</f>
        <v>2017</v>
      </c>
    </row>
    <row r="323" spans="1:13" x14ac:dyDescent="0.2">
      <c r="A323" s="5" t="s">
        <v>97</v>
      </c>
      <c r="B323" s="17" t="s">
        <v>20</v>
      </c>
      <c r="C323" s="5" t="s">
        <v>710</v>
      </c>
      <c r="D323" s="5" t="s">
        <v>12</v>
      </c>
      <c r="E323" s="1">
        <v>1</v>
      </c>
      <c r="F323" s="1">
        <v>0</v>
      </c>
      <c r="G323" s="1">
        <v>0</v>
      </c>
      <c r="H323" s="5"/>
      <c r="I323" s="5"/>
      <c r="J323" s="11">
        <v>43122</v>
      </c>
      <c r="K323" s="5">
        <v>127</v>
      </c>
      <c r="L323" s="5"/>
      <c r="M323" s="1">
        <f>YEAR(Tableau2[[#This Row],[date]])</f>
        <v>2018</v>
      </c>
    </row>
    <row r="324" spans="1:13" x14ac:dyDescent="0.2">
      <c r="A324" s="5" t="s">
        <v>110</v>
      </c>
      <c r="B324" s="17" t="s">
        <v>34</v>
      </c>
      <c r="C324" s="5" t="s">
        <v>380</v>
      </c>
      <c r="D324" s="5" t="s">
        <v>35</v>
      </c>
      <c r="E324" s="5">
        <v>0</v>
      </c>
      <c r="F324" s="5">
        <v>1</v>
      </c>
      <c r="G324" s="5">
        <v>0</v>
      </c>
      <c r="H324" s="5"/>
      <c r="I324" s="5"/>
      <c r="J324" s="11">
        <v>42840</v>
      </c>
      <c r="K324" s="5">
        <v>75</v>
      </c>
      <c r="L324" s="5"/>
      <c r="M324" s="1">
        <f>YEAR(Tableau2[[#This Row],[date]])</f>
        <v>2017</v>
      </c>
    </row>
    <row r="325" spans="1:13" x14ac:dyDescent="0.2">
      <c r="A325" s="5" t="s">
        <v>132</v>
      </c>
      <c r="B325" s="17" t="s">
        <v>56</v>
      </c>
      <c r="C325" s="5" t="s">
        <v>56</v>
      </c>
      <c r="D325" s="5" t="s">
        <v>7</v>
      </c>
      <c r="E325" s="5">
        <v>1</v>
      </c>
      <c r="F325" s="5">
        <v>0</v>
      </c>
      <c r="G325" s="5">
        <v>1</v>
      </c>
      <c r="H325" s="5"/>
      <c r="I325" s="5"/>
      <c r="J325" s="11">
        <v>42247</v>
      </c>
      <c r="K325" s="5">
        <v>45</v>
      </c>
      <c r="L325" s="5"/>
      <c r="M325" s="1">
        <f>YEAR(Tableau2[[#This Row],[date]])</f>
        <v>2015</v>
      </c>
    </row>
    <row r="326" spans="1:13" x14ac:dyDescent="0.2">
      <c r="A326" s="5" t="s">
        <v>116</v>
      </c>
      <c r="B326" s="17" t="s">
        <v>41</v>
      </c>
      <c r="C326" s="5" t="s">
        <v>41</v>
      </c>
      <c r="D326" s="5" t="s">
        <v>7</v>
      </c>
      <c r="E326" s="5">
        <v>1</v>
      </c>
      <c r="F326" s="5">
        <v>0</v>
      </c>
      <c r="G326" s="5">
        <v>1</v>
      </c>
      <c r="H326" s="5"/>
      <c r="I326" s="5"/>
      <c r="J326" s="11">
        <v>42611</v>
      </c>
      <c r="K326" s="5">
        <v>53</v>
      </c>
      <c r="L326" s="5"/>
      <c r="M326" s="1">
        <f>YEAR(Tableau2[[#This Row],[date]])</f>
        <v>2016</v>
      </c>
    </row>
    <row r="327" spans="1:13" x14ac:dyDescent="0.2">
      <c r="A327" s="5" t="s">
        <v>93</v>
      </c>
      <c r="B327" s="16" t="s">
        <v>15</v>
      </c>
      <c r="C327" s="5" t="s">
        <v>711</v>
      </c>
      <c r="D327" s="5" t="s">
        <v>7</v>
      </c>
      <c r="E327" s="5">
        <v>1</v>
      </c>
      <c r="F327" s="5">
        <v>0</v>
      </c>
      <c r="G327" s="5">
        <v>0</v>
      </c>
      <c r="H327" s="5"/>
      <c r="I327" s="5"/>
      <c r="J327" s="11">
        <v>43302</v>
      </c>
      <c r="K327" s="5">
        <v>47</v>
      </c>
      <c r="L327" s="5"/>
      <c r="M327" s="1">
        <f>YEAR(Tableau2[[#This Row],[date]])</f>
        <v>2018</v>
      </c>
    </row>
    <row r="328" spans="1:13" x14ac:dyDescent="0.2">
      <c r="A328" s="5" t="s">
        <v>885</v>
      </c>
      <c r="B328" s="18" t="s">
        <v>730</v>
      </c>
      <c r="C328" s="5" t="s">
        <v>730</v>
      </c>
      <c r="D328" s="5" t="s">
        <v>7</v>
      </c>
      <c r="E328" s="5">
        <v>1</v>
      </c>
      <c r="F328" s="5">
        <v>0</v>
      </c>
      <c r="G328" s="5">
        <v>1</v>
      </c>
      <c r="H328" s="5"/>
      <c r="I328" s="5"/>
      <c r="J328" s="11">
        <v>44013</v>
      </c>
      <c r="K328" s="5">
        <v>55</v>
      </c>
      <c r="L328" s="5"/>
      <c r="M328" s="1">
        <f>YEAR(Tableau2[[#This Row],[date]])</f>
        <v>2020</v>
      </c>
    </row>
    <row r="329" spans="1:13" x14ac:dyDescent="0.2">
      <c r="A329" s="5" t="s">
        <v>253</v>
      </c>
      <c r="B329" s="18" t="s">
        <v>731</v>
      </c>
      <c r="C329" s="5" t="s">
        <v>730</v>
      </c>
      <c r="D329" s="5" t="s">
        <v>277</v>
      </c>
      <c r="E329" s="5">
        <v>1</v>
      </c>
      <c r="F329" s="5">
        <v>0</v>
      </c>
      <c r="G329" s="5">
        <v>0</v>
      </c>
      <c r="H329" s="5"/>
      <c r="I329" s="5"/>
      <c r="J329" s="11">
        <v>43830</v>
      </c>
      <c r="K329" s="5">
        <v>2</v>
      </c>
      <c r="L329" s="22">
        <v>4.1203703703703706E-3</v>
      </c>
      <c r="M329" s="1">
        <f>YEAR(Tableau2[[#This Row],[date]])</f>
        <v>2019</v>
      </c>
    </row>
    <row r="330" spans="1:13" x14ac:dyDescent="0.2">
      <c r="A330" s="5" t="s">
        <v>253</v>
      </c>
      <c r="B330" s="18" t="s">
        <v>732</v>
      </c>
      <c r="C330" s="5" t="s">
        <v>730</v>
      </c>
      <c r="D330" s="5" t="s">
        <v>277</v>
      </c>
      <c r="E330" s="5">
        <v>1</v>
      </c>
      <c r="F330" s="5">
        <v>0</v>
      </c>
      <c r="G330" s="5">
        <v>0</v>
      </c>
      <c r="H330" s="5"/>
      <c r="I330" s="5"/>
      <c r="J330" s="11">
        <v>43827</v>
      </c>
      <c r="K330" s="5">
        <v>15</v>
      </c>
      <c r="L330" s="22">
        <v>7.951388888888888E-3</v>
      </c>
      <c r="M330" s="1">
        <f>YEAR(Tableau2[[#This Row],[date]])</f>
        <v>2019</v>
      </c>
    </row>
    <row r="331" spans="1:13" x14ac:dyDescent="0.2">
      <c r="A331" s="5" t="s">
        <v>253</v>
      </c>
      <c r="B331" s="18" t="s">
        <v>733</v>
      </c>
      <c r="C331" s="5" t="s">
        <v>730</v>
      </c>
      <c r="D331" s="5" t="s">
        <v>277</v>
      </c>
      <c r="E331" s="5">
        <v>1</v>
      </c>
      <c r="F331" s="5">
        <v>0</v>
      </c>
      <c r="G331" s="5">
        <v>0</v>
      </c>
      <c r="H331" s="5"/>
      <c r="I331" s="5"/>
      <c r="J331" s="11">
        <v>43815</v>
      </c>
      <c r="K331" s="5">
        <v>19</v>
      </c>
      <c r="L331" s="10">
        <v>1.0763888888888891E-2</v>
      </c>
      <c r="M331" s="1">
        <f>YEAR(Tableau2[[#This Row],[date]])</f>
        <v>2019</v>
      </c>
    </row>
    <row r="332" spans="1:13" x14ac:dyDescent="0.2">
      <c r="A332" s="5" t="s">
        <v>253</v>
      </c>
      <c r="B332" s="18" t="s">
        <v>734</v>
      </c>
      <c r="C332" s="5" t="s">
        <v>730</v>
      </c>
      <c r="D332" s="5" t="s">
        <v>277</v>
      </c>
      <c r="E332" s="5">
        <v>1</v>
      </c>
      <c r="F332" s="5">
        <v>0</v>
      </c>
      <c r="G332" s="5">
        <v>0</v>
      </c>
      <c r="H332" s="5"/>
      <c r="I332" s="5"/>
      <c r="J332" s="11">
        <v>43807</v>
      </c>
      <c r="K332" s="5">
        <v>49</v>
      </c>
      <c r="L332" s="22"/>
      <c r="M332" s="1">
        <f>YEAR(Tableau2[[#This Row],[date]])</f>
        <v>2019</v>
      </c>
    </row>
    <row r="333" spans="1:13" x14ac:dyDescent="0.2">
      <c r="A333" s="1" t="s">
        <v>253</v>
      </c>
      <c r="B333" s="13" t="s">
        <v>737</v>
      </c>
      <c r="C333" s="1" t="s">
        <v>730</v>
      </c>
      <c r="D333" s="1" t="s">
        <v>277</v>
      </c>
      <c r="E333" s="1">
        <v>1</v>
      </c>
      <c r="F333" s="1">
        <v>0</v>
      </c>
      <c r="G333" s="1">
        <v>0</v>
      </c>
      <c r="H333" s="1"/>
      <c r="I333" s="1"/>
      <c r="J333" s="8">
        <v>43797</v>
      </c>
      <c r="K333" s="1">
        <v>29</v>
      </c>
      <c r="L333" s="10">
        <v>4.4675925925925933E-3</v>
      </c>
      <c r="M333" s="1">
        <f>YEAR(Tableau2[[#This Row],[date]])</f>
        <v>2019</v>
      </c>
    </row>
    <row r="334" spans="1:13" x14ac:dyDescent="0.2">
      <c r="A334" s="5" t="s">
        <v>253</v>
      </c>
      <c r="B334" s="18" t="s">
        <v>1111</v>
      </c>
      <c r="C334" s="5" t="s">
        <v>1112</v>
      </c>
      <c r="D334" s="5" t="s">
        <v>253</v>
      </c>
      <c r="E334" s="5">
        <v>1</v>
      </c>
      <c r="F334" s="5">
        <v>0</v>
      </c>
      <c r="G334" s="5">
        <v>0</v>
      </c>
      <c r="H334" s="5"/>
      <c r="I334" s="5"/>
      <c r="J334" s="11">
        <v>44789</v>
      </c>
      <c r="K334" s="5"/>
      <c r="L334" s="22">
        <v>2.7893518518518519E-3</v>
      </c>
      <c r="M334" s="1">
        <f>YEAR(Tableau2[[#This Row],[date]])</f>
        <v>2022</v>
      </c>
    </row>
    <row r="335" spans="1:13" x14ac:dyDescent="0.2">
      <c r="A335" s="1" t="s">
        <v>277</v>
      </c>
      <c r="B335" s="13" t="s">
        <v>1113</v>
      </c>
      <c r="C335" s="5" t="s">
        <v>1112</v>
      </c>
      <c r="D335" s="5" t="s">
        <v>253</v>
      </c>
      <c r="E335" s="5">
        <v>1</v>
      </c>
      <c r="F335" s="5">
        <v>0</v>
      </c>
      <c r="G335" s="5">
        <v>0</v>
      </c>
      <c r="H335" s="5"/>
      <c r="I335" s="5"/>
      <c r="J335" s="11">
        <v>44789</v>
      </c>
      <c r="K335" s="1"/>
      <c r="L335" s="10">
        <v>4.3055555555555555E-3</v>
      </c>
      <c r="M335" s="1">
        <f>YEAR(Tableau2[[#This Row],[date]])</f>
        <v>2022</v>
      </c>
    </row>
    <row r="336" spans="1:13" x14ac:dyDescent="0.2">
      <c r="A336" s="5" t="s">
        <v>253</v>
      </c>
      <c r="B336" s="18" t="s">
        <v>453</v>
      </c>
      <c r="C336" s="5" t="s">
        <v>571</v>
      </c>
      <c r="D336" s="5" t="s">
        <v>253</v>
      </c>
      <c r="E336" s="5">
        <v>1</v>
      </c>
      <c r="F336" s="5">
        <v>0</v>
      </c>
      <c r="G336" s="5">
        <v>0</v>
      </c>
      <c r="H336" s="5"/>
      <c r="I336" s="5"/>
      <c r="J336" s="11">
        <v>41532</v>
      </c>
      <c r="K336" s="5"/>
      <c r="L336" s="22">
        <v>5.9606481481481489E-3</v>
      </c>
      <c r="M336" s="1">
        <f>YEAR(Tableau2[[#This Row],[date]])</f>
        <v>2013</v>
      </c>
    </row>
    <row r="337" spans="1:13" x14ac:dyDescent="0.2">
      <c r="A337" s="5" t="s">
        <v>1120</v>
      </c>
      <c r="B337" s="18" t="s">
        <v>1121</v>
      </c>
      <c r="C337" s="5" t="s">
        <v>1122</v>
      </c>
      <c r="D337" s="5" t="s">
        <v>7</v>
      </c>
      <c r="E337" s="5">
        <v>1</v>
      </c>
      <c r="F337" s="5">
        <v>0</v>
      </c>
      <c r="G337" s="5">
        <v>0</v>
      </c>
      <c r="H337" s="5"/>
      <c r="I337" s="5"/>
      <c r="J337" s="11">
        <v>44784</v>
      </c>
      <c r="K337" s="5">
        <v>5</v>
      </c>
      <c r="L337" s="22"/>
      <c r="M337" s="1">
        <f>YEAR(Tableau2[[#This Row],[date]])</f>
        <v>2022</v>
      </c>
    </row>
    <row r="338" spans="1:13" x14ac:dyDescent="0.2">
      <c r="A338" s="5" t="s">
        <v>1204</v>
      </c>
      <c r="B338" s="18" t="s">
        <v>1205</v>
      </c>
      <c r="C338" s="5" t="s">
        <v>1206</v>
      </c>
      <c r="D338" s="5" t="s">
        <v>7</v>
      </c>
      <c r="E338" s="5">
        <v>1</v>
      </c>
      <c r="F338" s="5">
        <v>0</v>
      </c>
      <c r="G338" s="5">
        <v>0</v>
      </c>
      <c r="H338" s="5"/>
      <c r="I338" s="5"/>
      <c r="J338" s="11">
        <v>44946</v>
      </c>
      <c r="K338" s="5">
        <v>17</v>
      </c>
      <c r="L338" s="22"/>
      <c r="M338" s="1">
        <f>YEAR(Tableau2[[#This Row],[date]])</f>
        <v>2023</v>
      </c>
    </row>
    <row r="339" spans="1:13" x14ac:dyDescent="0.2">
      <c r="A339" s="5" t="s">
        <v>808</v>
      </c>
      <c r="B339" s="18" t="s">
        <v>807</v>
      </c>
      <c r="C339" s="5" t="s">
        <v>809</v>
      </c>
      <c r="D339" s="5" t="s">
        <v>802</v>
      </c>
      <c r="E339" s="5">
        <v>0</v>
      </c>
      <c r="F339" s="5">
        <v>0</v>
      </c>
      <c r="G339" s="5">
        <v>1</v>
      </c>
      <c r="H339" s="5">
        <v>0</v>
      </c>
      <c r="I339" s="5">
        <v>0</v>
      </c>
      <c r="J339" s="11">
        <v>31717</v>
      </c>
      <c r="K339" s="5">
        <v>19</v>
      </c>
      <c r="L339" s="22"/>
      <c r="M339" s="1">
        <f>YEAR(Tableau2[[#This Row],[date]])</f>
        <v>1986</v>
      </c>
    </row>
    <row r="340" spans="1:13" x14ac:dyDescent="0.2">
      <c r="A340" s="5" t="s">
        <v>812</v>
      </c>
      <c r="B340" s="18" t="s">
        <v>811</v>
      </c>
      <c r="C340" s="5" t="s">
        <v>809</v>
      </c>
      <c r="D340" s="5" t="s">
        <v>802</v>
      </c>
      <c r="E340" s="5">
        <v>0</v>
      </c>
      <c r="F340" s="5">
        <v>0</v>
      </c>
      <c r="G340" s="5">
        <v>1</v>
      </c>
      <c r="H340" s="5">
        <v>0</v>
      </c>
      <c r="I340" s="5">
        <v>1</v>
      </c>
      <c r="J340" s="11">
        <v>32051</v>
      </c>
      <c r="K340" s="5">
        <v>26</v>
      </c>
      <c r="L340" s="22"/>
      <c r="M340" s="1">
        <f>YEAR(Tableau2[[#This Row],[date]])</f>
        <v>1987</v>
      </c>
    </row>
    <row r="341" spans="1:13" x14ac:dyDescent="0.2">
      <c r="A341" s="1" t="s">
        <v>815</v>
      </c>
      <c r="B341" s="13" t="s">
        <v>813</v>
      </c>
      <c r="C341" s="1" t="s">
        <v>814</v>
      </c>
      <c r="D341" s="1" t="s">
        <v>802</v>
      </c>
      <c r="E341" s="1">
        <v>0</v>
      </c>
      <c r="F341" s="1">
        <v>0</v>
      </c>
      <c r="G341" s="1">
        <v>1</v>
      </c>
      <c r="H341" s="1">
        <v>0</v>
      </c>
      <c r="I341" s="1">
        <v>0</v>
      </c>
      <c r="J341" s="8">
        <v>32509</v>
      </c>
      <c r="K341" s="1">
        <v>18</v>
      </c>
      <c r="L341" s="10"/>
      <c r="M341" s="1">
        <f>YEAR(Tableau2[[#This Row],[date]])</f>
        <v>1989</v>
      </c>
    </row>
    <row r="342" spans="1:13" x14ac:dyDescent="0.2">
      <c r="A342" s="1" t="s">
        <v>100</v>
      </c>
      <c r="B342" s="12" t="s">
        <v>24</v>
      </c>
      <c r="C342" s="1" t="s">
        <v>385</v>
      </c>
      <c r="D342" s="1" t="s">
        <v>7</v>
      </c>
      <c r="E342" s="1">
        <v>0</v>
      </c>
      <c r="F342" s="1">
        <v>1</v>
      </c>
      <c r="G342" s="1">
        <v>0</v>
      </c>
      <c r="H342" s="1"/>
      <c r="I342" s="1"/>
      <c r="J342" s="8">
        <v>43083</v>
      </c>
      <c r="K342" s="1">
        <v>20</v>
      </c>
      <c r="L342" s="1"/>
      <c r="M342" s="1">
        <f>YEAR(Tableau2[[#This Row],[date]])</f>
        <v>2017</v>
      </c>
    </row>
    <row r="343" spans="1:13" x14ac:dyDescent="0.2">
      <c r="A343" s="1" t="s">
        <v>253</v>
      </c>
      <c r="B343" s="13" t="s">
        <v>914</v>
      </c>
      <c r="C343" s="1" t="s">
        <v>913</v>
      </c>
      <c r="D343" s="1" t="s">
        <v>253</v>
      </c>
      <c r="E343" s="1">
        <v>0</v>
      </c>
      <c r="F343" s="1">
        <v>1</v>
      </c>
      <c r="G343" s="1">
        <v>0</v>
      </c>
      <c r="H343" s="1"/>
      <c r="I343" s="1"/>
      <c r="J343" s="8">
        <v>44260</v>
      </c>
      <c r="K343" s="1"/>
      <c r="L343" s="10">
        <v>1.4108796296296295E-2</v>
      </c>
      <c r="M343" s="1">
        <f>YEAR(Tableau2[[#This Row],[date]])</f>
        <v>2021</v>
      </c>
    </row>
    <row r="344" spans="1:13" x14ac:dyDescent="0.2">
      <c r="A344" s="1" t="s">
        <v>1000</v>
      </c>
      <c r="B344" s="13" t="s">
        <v>1002</v>
      </c>
      <c r="C344" s="1" t="s">
        <v>1001</v>
      </c>
      <c r="D344" s="1" t="s">
        <v>7</v>
      </c>
      <c r="E344" s="1">
        <v>0</v>
      </c>
      <c r="F344" s="1">
        <v>1</v>
      </c>
      <c r="G344" s="1">
        <v>0</v>
      </c>
      <c r="H344" s="1">
        <v>0</v>
      </c>
      <c r="I344" s="1">
        <v>0</v>
      </c>
      <c r="J344" s="8">
        <v>44607</v>
      </c>
      <c r="K344" s="1">
        <v>69</v>
      </c>
      <c r="L344" s="10"/>
      <c r="M344" s="1">
        <f>YEAR(Tableau2[[#This Row],[date]])</f>
        <v>2022</v>
      </c>
    </row>
    <row r="345" spans="1:13" x14ac:dyDescent="0.2">
      <c r="A345" s="1" t="s">
        <v>253</v>
      </c>
      <c r="B345" s="13" t="s">
        <v>333</v>
      </c>
      <c r="C345" s="1" t="s">
        <v>334</v>
      </c>
      <c r="D345" s="1" t="s">
        <v>253</v>
      </c>
      <c r="E345" s="1">
        <v>0</v>
      </c>
      <c r="F345" s="1">
        <v>1</v>
      </c>
      <c r="G345" s="1">
        <v>0</v>
      </c>
      <c r="H345" s="1"/>
      <c r="I345" s="1"/>
      <c r="J345" s="8">
        <v>43366</v>
      </c>
      <c r="K345" s="1"/>
      <c r="L345" s="10">
        <v>3.0092592592592588E-3</v>
      </c>
      <c r="M345" s="1">
        <f>YEAR(Tableau2[[#This Row],[date]])</f>
        <v>2018</v>
      </c>
    </row>
    <row r="346" spans="1:13" x14ac:dyDescent="0.2">
      <c r="A346" s="1" t="s">
        <v>1045</v>
      </c>
      <c r="B346" s="13" t="s">
        <v>1044</v>
      </c>
      <c r="C346" s="1" t="s">
        <v>1043</v>
      </c>
      <c r="D346" s="1" t="s">
        <v>7</v>
      </c>
      <c r="E346" s="1">
        <v>0</v>
      </c>
      <c r="F346" s="1">
        <v>1</v>
      </c>
      <c r="G346" s="1">
        <v>0</v>
      </c>
      <c r="H346" s="1"/>
      <c r="I346" s="1"/>
      <c r="J346" s="8">
        <v>44541</v>
      </c>
      <c r="K346" s="1">
        <v>14</v>
      </c>
      <c r="L346" s="10"/>
      <c r="M346" s="1">
        <f>YEAR(Tableau2[[#This Row],[date]])</f>
        <v>2021</v>
      </c>
    </row>
    <row r="347" spans="1:13" x14ac:dyDescent="0.2">
      <c r="A347" s="1" t="s">
        <v>1041</v>
      </c>
      <c r="B347" s="13" t="s">
        <v>1042</v>
      </c>
      <c r="C347" s="1" t="s">
        <v>334</v>
      </c>
      <c r="D347" s="1" t="s">
        <v>7</v>
      </c>
      <c r="E347" s="1">
        <v>0</v>
      </c>
      <c r="F347" s="1">
        <v>1</v>
      </c>
      <c r="G347" s="1">
        <v>0</v>
      </c>
      <c r="H347" s="1"/>
      <c r="I347" s="1"/>
      <c r="J347" s="8">
        <v>44543</v>
      </c>
      <c r="K347" s="1">
        <v>33</v>
      </c>
      <c r="L347" s="10"/>
      <c r="M347" s="1">
        <f>YEAR(Tableau2[[#This Row],[date]])</f>
        <v>2021</v>
      </c>
    </row>
    <row r="348" spans="1:13" x14ac:dyDescent="0.2">
      <c r="A348" s="1" t="s">
        <v>188</v>
      </c>
      <c r="B348" s="12" t="s">
        <v>214</v>
      </c>
      <c r="C348" s="1" t="s">
        <v>236</v>
      </c>
      <c r="D348" s="1" t="s">
        <v>7</v>
      </c>
      <c r="E348" s="1">
        <v>1</v>
      </c>
      <c r="F348" s="1">
        <v>0</v>
      </c>
      <c r="G348" s="1">
        <v>0</v>
      </c>
      <c r="H348" s="1"/>
      <c r="I348" s="1"/>
      <c r="J348" s="8">
        <v>42947</v>
      </c>
      <c r="K348" s="1">
        <v>4</v>
      </c>
      <c r="L348" s="1"/>
      <c r="M348" s="1">
        <f>YEAR(Tableau2[[#This Row],[date]])</f>
        <v>2017</v>
      </c>
    </row>
    <row r="349" spans="1:13" x14ac:dyDescent="0.2">
      <c r="A349" s="1" t="s">
        <v>744</v>
      </c>
      <c r="B349" s="13" t="s">
        <v>745</v>
      </c>
      <c r="C349" s="1" t="s">
        <v>746</v>
      </c>
      <c r="D349" s="1" t="s">
        <v>7</v>
      </c>
      <c r="E349" s="1">
        <v>1</v>
      </c>
      <c r="F349" s="1">
        <v>0</v>
      </c>
      <c r="G349" s="1">
        <v>0</v>
      </c>
      <c r="H349" s="1"/>
      <c r="I349" s="1"/>
      <c r="J349" s="8">
        <v>43300</v>
      </c>
      <c r="K349" s="1">
        <v>13</v>
      </c>
      <c r="L349" s="1"/>
      <c r="M349" s="1">
        <f>YEAR(Tableau2[[#This Row],[date]])</f>
        <v>2018</v>
      </c>
    </row>
    <row r="350" spans="1:13" x14ac:dyDescent="0.2">
      <c r="A350" s="1" t="s">
        <v>187</v>
      </c>
      <c r="B350" s="12" t="s">
        <v>307</v>
      </c>
      <c r="C350" s="1" t="s">
        <v>308</v>
      </c>
      <c r="D350" s="1" t="s">
        <v>7</v>
      </c>
      <c r="E350" s="1">
        <v>1</v>
      </c>
      <c r="F350" s="1">
        <v>0</v>
      </c>
      <c r="G350" s="1">
        <v>0</v>
      </c>
      <c r="H350" s="1"/>
      <c r="I350" s="1"/>
      <c r="J350" s="8">
        <v>42949</v>
      </c>
      <c r="K350" s="1">
        <v>12</v>
      </c>
      <c r="L350" s="1"/>
      <c r="M350" s="1">
        <f>YEAR(Tableau2[[#This Row],[date]])</f>
        <v>2017</v>
      </c>
    </row>
    <row r="351" spans="1:13" x14ac:dyDescent="0.2">
      <c r="A351" s="1" t="s">
        <v>1070</v>
      </c>
      <c r="B351" s="35" t="s">
        <v>1068</v>
      </c>
      <c r="C351" s="1" t="s">
        <v>1069</v>
      </c>
      <c r="D351" s="1" t="s">
        <v>7</v>
      </c>
      <c r="E351" s="1">
        <v>1</v>
      </c>
      <c r="F351" s="1">
        <v>0</v>
      </c>
      <c r="G351" s="1">
        <v>0</v>
      </c>
      <c r="H351" s="1"/>
      <c r="I351" s="1"/>
      <c r="J351" s="8">
        <v>44668</v>
      </c>
      <c r="K351" s="1">
        <v>6</v>
      </c>
      <c r="L351" s="1"/>
      <c r="M351" s="1">
        <f>YEAR(Tableau2[[#This Row],[date]])</f>
        <v>2022</v>
      </c>
    </row>
    <row r="352" spans="1:13" x14ac:dyDescent="0.2">
      <c r="A352" s="1" t="s">
        <v>1072</v>
      </c>
      <c r="B352" s="35" t="s">
        <v>1071</v>
      </c>
      <c r="C352" s="1" t="s">
        <v>1071</v>
      </c>
      <c r="D352" s="1" t="s">
        <v>7</v>
      </c>
      <c r="E352" s="1">
        <v>1</v>
      </c>
      <c r="F352" s="1">
        <v>1</v>
      </c>
      <c r="G352" s="1">
        <v>0</v>
      </c>
      <c r="H352" s="1"/>
      <c r="I352" s="1"/>
      <c r="J352" s="8">
        <v>44668</v>
      </c>
      <c r="K352" s="1">
        <v>14</v>
      </c>
      <c r="L352" s="1"/>
      <c r="M352" s="1">
        <f>YEAR(Tableau2[[#This Row],[date]])</f>
        <v>2022</v>
      </c>
    </row>
    <row r="353" spans="1:13" x14ac:dyDescent="0.2">
      <c r="A353" s="1" t="s">
        <v>253</v>
      </c>
      <c r="B353" s="13" t="s">
        <v>419</v>
      </c>
      <c r="C353" s="1" t="s">
        <v>659</v>
      </c>
      <c r="D353" s="1" t="s">
        <v>253</v>
      </c>
      <c r="E353" s="1">
        <v>1</v>
      </c>
      <c r="F353" s="1">
        <v>1</v>
      </c>
      <c r="G353" s="1">
        <v>0</v>
      </c>
      <c r="H353" s="1"/>
      <c r="I353" s="1"/>
      <c r="J353" s="8">
        <v>42291</v>
      </c>
      <c r="K353" s="1"/>
      <c r="L353" s="10">
        <v>8.3333333333333332E-3</v>
      </c>
      <c r="M353" s="1">
        <f>YEAR(Tableau2[[#This Row],[date]])</f>
        <v>2015</v>
      </c>
    </row>
    <row r="354" spans="1:13" x14ac:dyDescent="0.2">
      <c r="A354" s="1" t="s">
        <v>113</v>
      </c>
      <c r="B354" s="12" t="s">
        <v>38</v>
      </c>
      <c r="C354" s="1" t="s">
        <v>383</v>
      </c>
      <c r="D354" s="1" t="s">
        <v>7</v>
      </c>
      <c r="E354" s="1">
        <v>0</v>
      </c>
      <c r="F354" s="1">
        <v>1</v>
      </c>
      <c r="G354" s="1">
        <v>0</v>
      </c>
      <c r="H354" s="1"/>
      <c r="I354" s="1"/>
      <c r="J354" s="8">
        <v>42783</v>
      </c>
      <c r="K354" s="1">
        <v>41</v>
      </c>
      <c r="L354" s="1"/>
      <c r="M354" s="1">
        <f>YEAR(Tableau2[[#This Row],[date]])</f>
        <v>2017</v>
      </c>
    </row>
    <row r="355" spans="1:13" x14ac:dyDescent="0.2">
      <c r="A355" s="1" t="s">
        <v>112</v>
      </c>
      <c r="B355" s="12" t="s">
        <v>37</v>
      </c>
      <c r="C355" s="1" t="s">
        <v>383</v>
      </c>
      <c r="D355" s="1" t="s">
        <v>7</v>
      </c>
      <c r="E355" s="1">
        <v>0</v>
      </c>
      <c r="F355" s="1">
        <v>1</v>
      </c>
      <c r="G355" s="1">
        <v>0</v>
      </c>
      <c r="H355" s="1"/>
      <c r="I355" s="1"/>
      <c r="J355" s="8">
        <v>42783</v>
      </c>
      <c r="K355" s="1">
        <v>35</v>
      </c>
      <c r="L355" s="1"/>
      <c r="M355" s="1">
        <f>YEAR(Tableau2[[#This Row],[date]])</f>
        <v>2017</v>
      </c>
    </row>
    <row r="356" spans="1:13" x14ac:dyDescent="0.2">
      <c r="A356" s="1" t="s">
        <v>129</v>
      </c>
      <c r="B356" s="12" t="s">
        <v>53</v>
      </c>
      <c r="C356" s="1" t="s">
        <v>382</v>
      </c>
      <c r="D356" s="1" t="s">
        <v>7</v>
      </c>
      <c r="E356" s="1">
        <v>0</v>
      </c>
      <c r="F356" s="1">
        <v>1</v>
      </c>
      <c r="G356" s="1">
        <v>0</v>
      </c>
      <c r="H356" s="1"/>
      <c r="I356" s="1"/>
      <c r="J356" s="8">
        <v>42341</v>
      </c>
      <c r="K356" s="1">
        <v>51</v>
      </c>
      <c r="L356" s="1"/>
      <c r="M356" s="1">
        <f>YEAR(Tableau2[[#This Row],[date]])</f>
        <v>2015</v>
      </c>
    </row>
    <row r="357" spans="1:13" x14ac:dyDescent="0.2">
      <c r="A357" s="1" t="s">
        <v>130</v>
      </c>
      <c r="B357" s="12" t="s">
        <v>54</v>
      </c>
      <c r="C357" s="1" t="s">
        <v>384</v>
      </c>
      <c r="D357" s="1" t="s">
        <v>7</v>
      </c>
      <c r="E357" s="1">
        <v>1</v>
      </c>
      <c r="F357" s="1">
        <v>0</v>
      </c>
      <c r="G357" s="1">
        <v>0</v>
      </c>
      <c r="H357" s="1"/>
      <c r="I357" s="1"/>
      <c r="J357" s="8">
        <v>42342</v>
      </c>
      <c r="K357" s="1">
        <v>26</v>
      </c>
      <c r="L357" s="1"/>
      <c r="M357" s="1">
        <f>YEAR(Tableau2[[#This Row],[date]])</f>
        <v>2015</v>
      </c>
    </row>
    <row r="358" spans="1:13" x14ac:dyDescent="0.2">
      <c r="A358" s="1" t="s">
        <v>253</v>
      </c>
      <c r="B358" s="13" t="s">
        <v>1105</v>
      </c>
      <c r="C358" s="1" t="s">
        <v>1106</v>
      </c>
      <c r="D358" s="1" t="s">
        <v>253</v>
      </c>
      <c r="E358" s="1">
        <v>1</v>
      </c>
      <c r="F358" s="1">
        <v>0</v>
      </c>
      <c r="G358" s="1">
        <v>0</v>
      </c>
      <c r="H358" s="5"/>
      <c r="I358" s="5"/>
      <c r="J358" s="8">
        <v>44789</v>
      </c>
      <c r="K358" s="1"/>
      <c r="L358" s="10">
        <v>3.0208333333333333E-3</v>
      </c>
      <c r="M358" s="1">
        <f>YEAR(Tableau2[[#This Row],[date]])</f>
        <v>2022</v>
      </c>
    </row>
    <row r="359" spans="1:13" x14ac:dyDescent="0.2">
      <c r="A359" s="1" t="s">
        <v>253</v>
      </c>
      <c r="B359" s="13" t="s">
        <v>1107</v>
      </c>
      <c r="C359" s="1" t="s">
        <v>1108</v>
      </c>
      <c r="D359" s="1" t="s">
        <v>253</v>
      </c>
      <c r="E359" s="1">
        <v>0</v>
      </c>
      <c r="F359" s="1">
        <v>1</v>
      </c>
      <c r="G359" s="1">
        <v>0</v>
      </c>
      <c r="H359" s="5"/>
      <c r="I359" s="5"/>
      <c r="J359" s="8">
        <v>44789</v>
      </c>
      <c r="K359" s="1"/>
      <c r="L359" s="10">
        <v>1.8518518518518517E-3</v>
      </c>
      <c r="M359" s="1">
        <f>YEAR(Tableau2[[#This Row],[date]])</f>
        <v>2022</v>
      </c>
    </row>
    <row r="360" spans="1:13" x14ac:dyDescent="0.2">
      <c r="A360" s="1" t="s">
        <v>253</v>
      </c>
      <c r="B360" s="13" t="s">
        <v>1109</v>
      </c>
      <c r="C360" s="1" t="s">
        <v>1110</v>
      </c>
      <c r="D360" s="1" t="s">
        <v>253</v>
      </c>
      <c r="E360" s="1">
        <v>0</v>
      </c>
      <c r="F360" s="1">
        <v>1</v>
      </c>
      <c r="G360" s="1">
        <v>0</v>
      </c>
      <c r="H360" s="5"/>
      <c r="I360" s="5"/>
      <c r="J360" s="8">
        <v>42598</v>
      </c>
      <c r="K360" s="1"/>
      <c r="L360" s="10">
        <v>1.9560185185185184E-3</v>
      </c>
      <c r="M360" s="1">
        <f>YEAR(Tableau2[[#This Row],[date]])</f>
        <v>2016</v>
      </c>
    </row>
    <row r="361" spans="1:13" x14ac:dyDescent="0.2">
      <c r="A361" s="1" t="s">
        <v>94</v>
      </c>
      <c r="B361" s="12" t="s">
        <v>16</v>
      </c>
      <c r="C361" s="1" t="s">
        <v>381</v>
      </c>
      <c r="D361" s="1" t="s">
        <v>7</v>
      </c>
      <c r="E361" s="1">
        <v>1</v>
      </c>
      <c r="F361" s="1">
        <v>0</v>
      </c>
      <c r="G361" s="1">
        <v>0</v>
      </c>
      <c r="H361" s="1"/>
      <c r="I361" s="1"/>
      <c r="J361" s="8">
        <v>43258</v>
      </c>
      <c r="K361" s="1">
        <v>33</v>
      </c>
      <c r="L361" s="1"/>
      <c r="M361" s="1">
        <f>YEAR(Tableau2[[#This Row],[date]])</f>
        <v>2018</v>
      </c>
    </row>
    <row r="362" spans="1:13" x14ac:dyDescent="0.2">
      <c r="A362" s="1" t="s">
        <v>1040</v>
      </c>
      <c r="B362" s="13" t="s">
        <v>1038</v>
      </c>
      <c r="C362" s="1" t="s">
        <v>1039</v>
      </c>
      <c r="D362" s="1" t="s">
        <v>7</v>
      </c>
      <c r="E362" s="1">
        <v>0</v>
      </c>
      <c r="F362" s="1">
        <v>1</v>
      </c>
      <c r="G362" s="1">
        <v>0</v>
      </c>
      <c r="H362" s="1"/>
      <c r="I362" s="1"/>
      <c r="J362" s="8">
        <v>44555</v>
      </c>
      <c r="K362" s="1">
        <v>59</v>
      </c>
      <c r="L362" s="1"/>
      <c r="M362" s="1">
        <f>YEAR(Tableau2[[#This Row],[date]])</f>
        <v>2021</v>
      </c>
    </row>
    <row r="363" spans="1:13" x14ac:dyDescent="0.2">
      <c r="A363" s="1" t="s">
        <v>1017</v>
      </c>
      <c r="B363" s="12" t="s">
        <v>1018</v>
      </c>
      <c r="C363" s="1" t="s">
        <v>916</v>
      </c>
      <c r="D363" s="1" t="s">
        <v>7</v>
      </c>
      <c r="E363" s="1">
        <v>1</v>
      </c>
      <c r="F363" s="1">
        <v>0</v>
      </c>
      <c r="G363" s="1">
        <v>0</v>
      </c>
      <c r="H363" s="1"/>
      <c r="I363" s="1"/>
      <c r="J363" s="8">
        <v>44635</v>
      </c>
      <c r="K363" s="1">
        <v>76</v>
      </c>
      <c r="L363" s="1"/>
      <c r="M363" s="1">
        <f>YEAR(Tableau2[[#This Row],[date]])</f>
        <v>2022</v>
      </c>
    </row>
    <row r="364" spans="1:13" x14ac:dyDescent="0.2">
      <c r="A364" s="1" t="s">
        <v>253</v>
      </c>
      <c r="B364" s="13" t="s">
        <v>915</v>
      </c>
      <c r="C364" s="1" t="s">
        <v>916</v>
      </c>
      <c r="D364" s="1" t="s">
        <v>253</v>
      </c>
      <c r="E364" s="1">
        <v>1</v>
      </c>
      <c r="F364" s="1">
        <v>0</v>
      </c>
      <c r="G364" s="1">
        <v>0</v>
      </c>
      <c r="H364" s="1"/>
      <c r="I364" s="1"/>
      <c r="J364" s="8">
        <v>44253</v>
      </c>
      <c r="K364" s="1"/>
      <c r="L364" s="10">
        <v>5.9953703703703703E-2</v>
      </c>
      <c r="M364" s="1">
        <f>YEAR(Tableau2[[#This Row],[date]])</f>
        <v>2021</v>
      </c>
    </row>
    <row r="365" spans="1:13" x14ac:dyDescent="0.2">
      <c r="A365" s="1" t="s">
        <v>1021</v>
      </c>
      <c r="B365" s="13" t="s">
        <v>1020</v>
      </c>
      <c r="C365" s="1" t="s">
        <v>916</v>
      </c>
      <c r="D365" s="1" t="s">
        <v>7</v>
      </c>
      <c r="E365" s="1">
        <v>1</v>
      </c>
      <c r="F365" s="1">
        <v>0</v>
      </c>
      <c r="G365" s="1">
        <v>0</v>
      </c>
      <c r="H365" s="1"/>
      <c r="I365" s="1"/>
      <c r="J365" s="8">
        <v>44636</v>
      </c>
      <c r="K365" s="1">
        <v>8</v>
      </c>
      <c r="L365" s="10"/>
      <c r="M365" s="1">
        <f>YEAR(Tableau2[[#This Row],[date]])</f>
        <v>2022</v>
      </c>
    </row>
    <row r="366" spans="1:13" x14ac:dyDescent="0.2">
      <c r="A366" s="1" t="s">
        <v>253</v>
      </c>
      <c r="B366" s="13" t="s">
        <v>670</v>
      </c>
      <c r="C366" s="1" t="s">
        <v>601</v>
      </c>
      <c r="D366" s="1" t="s">
        <v>253</v>
      </c>
      <c r="E366" s="1">
        <v>0</v>
      </c>
      <c r="F366" s="1">
        <v>0</v>
      </c>
      <c r="G366" s="1">
        <v>1</v>
      </c>
      <c r="H366" s="1"/>
      <c r="I366" s="1"/>
      <c r="J366" s="8">
        <v>39579</v>
      </c>
      <c r="K366" s="1"/>
      <c r="L366" s="10">
        <v>6.6550925925925935E-3</v>
      </c>
      <c r="M366" s="1">
        <f>YEAR(Tableau2[[#This Row],[date]])</f>
        <v>2008</v>
      </c>
    </row>
    <row r="367" spans="1:13" x14ac:dyDescent="0.2">
      <c r="A367" s="1" t="s">
        <v>842</v>
      </c>
      <c r="B367" s="13" t="s">
        <v>599</v>
      </c>
      <c r="C367" s="1" t="s">
        <v>599</v>
      </c>
      <c r="D367" s="1" t="s">
        <v>802</v>
      </c>
      <c r="E367" s="1">
        <v>1</v>
      </c>
      <c r="F367" s="1">
        <v>0</v>
      </c>
      <c r="G367" s="1">
        <v>0</v>
      </c>
      <c r="H367" s="1">
        <v>0</v>
      </c>
      <c r="I367" s="1">
        <v>0</v>
      </c>
      <c r="J367" s="8">
        <v>40059</v>
      </c>
      <c r="K367" s="1">
        <v>81</v>
      </c>
      <c r="L367" s="10"/>
      <c r="M367" s="1">
        <f>YEAR(Tableau2[[#This Row],[date]])</f>
        <v>2009</v>
      </c>
    </row>
    <row r="368" spans="1:13" x14ac:dyDescent="0.2">
      <c r="A368" s="1" t="s">
        <v>253</v>
      </c>
      <c r="B368" s="13" t="s">
        <v>512</v>
      </c>
      <c r="C368" s="1" t="s">
        <v>599</v>
      </c>
      <c r="D368" s="1" t="s">
        <v>253</v>
      </c>
      <c r="E368" s="1">
        <v>1</v>
      </c>
      <c r="F368" s="1">
        <v>0</v>
      </c>
      <c r="G368" s="1">
        <v>0</v>
      </c>
      <c r="H368" s="1"/>
      <c r="I368" s="1"/>
      <c r="J368" s="8">
        <v>39579</v>
      </c>
      <c r="K368" s="1"/>
      <c r="L368" s="10">
        <v>4.6412037037037038E-3</v>
      </c>
      <c r="M368" s="1">
        <f>YEAR(Tableau2[[#This Row],[date]])</f>
        <v>2008</v>
      </c>
    </row>
    <row r="369" spans="1:13" x14ac:dyDescent="0.2">
      <c r="A369" s="1" t="s">
        <v>253</v>
      </c>
      <c r="B369" s="13" t="s">
        <v>494</v>
      </c>
      <c r="C369" s="1" t="s">
        <v>599</v>
      </c>
      <c r="D369" s="1" t="s">
        <v>253</v>
      </c>
      <c r="E369" s="1">
        <v>1</v>
      </c>
      <c r="F369" s="1">
        <v>0</v>
      </c>
      <c r="G369" s="1">
        <v>0</v>
      </c>
      <c r="H369" s="1"/>
      <c r="I369" s="1"/>
      <c r="J369" s="8">
        <v>39796</v>
      </c>
      <c r="K369" s="1"/>
      <c r="L369" s="10">
        <v>3.7615740740740739E-3</v>
      </c>
      <c r="M369" s="1">
        <f>YEAR(Tableau2[[#This Row],[date]])</f>
        <v>2008</v>
      </c>
    </row>
    <row r="370" spans="1:13" x14ac:dyDescent="0.2">
      <c r="A370" s="1" t="s">
        <v>253</v>
      </c>
      <c r="B370" s="13" t="s">
        <v>513</v>
      </c>
      <c r="C370" s="1" t="s">
        <v>599</v>
      </c>
      <c r="D370" s="1" t="s">
        <v>253</v>
      </c>
      <c r="E370" s="1">
        <v>1</v>
      </c>
      <c r="F370" s="1">
        <v>0</v>
      </c>
      <c r="G370" s="1">
        <v>0</v>
      </c>
      <c r="H370" s="1"/>
      <c r="I370" s="1"/>
      <c r="J370" s="8">
        <v>39929</v>
      </c>
      <c r="K370" s="1"/>
      <c r="L370" s="10">
        <v>6.8634259259259256E-3</v>
      </c>
      <c r="M370" s="1">
        <f>YEAR(Tableau2[[#This Row],[date]])</f>
        <v>2009</v>
      </c>
    </row>
    <row r="371" spans="1:13" x14ac:dyDescent="0.2">
      <c r="A371" s="1" t="s">
        <v>858</v>
      </c>
      <c r="B371" s="13" t="s">
        <v>859</v>
      </c>
      <c r="C371" s="1" t="s">
        <v>593</v>
      </c>
      <c r="D371" s="1" t="s">
        <v>802</v>
      </c>
      <c r="E371" s="1">
        <v>0</v>
      </c>
      <c r="F371" s="1">
        <v>0</v>
      </c>
      <c r="G371" s="1">
        <v>1</v>
      </c>
      <c r="H371" s="1">
        <v>0</v>
      </c>
      <c r="I371" s="1">
        <v>0</v>
      </c>
      <c r="J371" s="8">
        <v>40299</v>
      </c>
      <c r="K371" s="1">
        <v>68</v>
      </c>
      <c r="L371" s="10"/>
      <c r="M371" s="1">
        <f>YEAR(Tableau2[[#This Row],[date]])</f>
        <v>2010</v>
      </c>
    </row>
    <row r="372" spans="1:13" x14ac:dyDescent="0.2">
      <c r="A372" s="1" t="s">
        <v>253</v>
      </c>
      <c r="B372" s="13" t="s">
        <v>480</v>
      </c>
      <c r="C372" s="1" t="s">
        <v>593</v>
      </c>
      <c r="D372" s="1" t="s">
        <v>253</v>
      </c>
      <c r="E372" s="1">
        <v>0</v>
      </c>
      <c r="F372" s="1">
        <v>0</v>
      </c>
      <c r="G372" s="1">
        <v>1</v>
      </c>
      <c r="H372" s="1"/>
      <c r="I372" s="1"/>
      <c r="J372" s="8">
        <v>40194</v>
      </c>
      <c r="K372" s="1"/>
      <c r="L372" s="10">
        <v>3.7731481481481483E-3</v>
      </c>
      <c r="M372" s="1">
        <f>YEAR(Tableau2[[#This Row],[date]])</f>
        <v>2010</v>
      </c>
    </row>
    <row r="373" spans="1:13" x14ac:dyDescent="0.2">
      <c r="A373" s="1" t="s">
        <v>253</v>
      </c>
      <c r="B373" s="13" t="s">
        <v>478</v>
      </c>
      <c r="C373" s="1" t="s">
        <v>593</v>
      </c>
      <c r="D373" s="1" t="s">
        <v>253</v>
      </c>
      <c r="E373" s="1">
        <v>0</v>
      </c>
      <c r="F373" s="1">
        <v>0</v>
      </c>
      <c r="G373" s="1">
        <v>1</v>
      </c>
      <c r="H373" s="1"/>
      <c r="I373" s="1"/>
      <c r="J373" s="8">
        <v>40194</v>
      </c>
      <c r="K373" s="1"/>
      <c r="L373" s="10">
        <v>4.4791666666666669E-3</v>
      </c>
      <c r="M373" s="1">
        <f>YEAR(Tableau2[[#This Row],[date]])</f>
        <v>2010</v>
      </c>
    </row>
    <row r="374" spans="1:13" x14ac:dyDescent="0.2">
      <c r="A374" s="1" t="s">
        <v>253</v>
      </c>
      <c r="B374" s="13" t="s">
        <v>481</v>
      </c>
      <c r="C374" s="1" t="s">
        <v>593</v>
      </c>
      <c r="D374" s="1" t="s">
        <v>253</v>
      </c>
      <c r="E374" s="1">
        <v>0</v>
      </c>
      <c r="F374" s="1">
        <v>0</v>
      </c>
      <c r="G374" s="1">
        <v>1</v>
      </c>
      <c r="H374" s="1"/>
      <c r="I374" s="1"/>
      <c r="J374" s="8">
        <v>40191</v>
      </c>
      <c r="K374" s="1"/>
      <c r="L374" s="10">
        <v>4.5023148148148149E-3</v>
      </c>
      <c r="M374" s="1">
        <f>YEAR(Tableau2[[#This Row],[date]])</f>
        <v>2010</v>
      </c>
    </row>
    <row r="375" spans="1:13" x14ac:dyDescent="0.2">
      <c r="A375" s="1" t="s">
        <v>253</v>
      </c>
      <c r="B375" s="13" t="s">
        <v>482</v>
      </c>
      <c r="C375" s="1" t="s">
        <v>593</v>
      </c>
      <c r="D375" s="1" t="s">
        <v>253</v>
      </c>
      <c r="E375" s="1">
        <v>0</v>
      </c>
      <c r="F375" s="1">
        <v>0</v>
      </c>
      <c r="G375" s="1">
        <v>1</v>
      </c>
      <c r="H375" s="1"/>
      <c r="I375" s="1"/>
      <c r="J375" s="8">
        <v>40191</v>
      </c>
      <c r="K375" s="1"/>
      <c r="L375" s="10">
        <v>1.8171296296296297E-3</v>
      </c>
      <c r="M375" s="1">
        <f>YEAR(Tableau2[[#This Row],[date]])</f>
        <v>2010</v>
      </c>
    </row>
    <row r="376" spans="1:13" x14ac:dyDescent="0.2">
      <c r="A376" s="1" t="s">
        <v>253</v>
      </c>
      <c r="B376" s="13" t="s">
        <v>483</v>
      </c>
      <c r="C376" s="1" t="s">
        <v>593</v>
      </c>
      <c r="D376" s="1" t="s">
        <v>253</v>
      </c>
      <c r="E376" s="1">
        <v>0</v>
      </c>
      <c r="F376" s="1">
        <v>0</v>
      </c>
      <c r="G376" s="1">
        <v>1</v>
      </c>
      <c r="H376" s="1"/>
      <c r="I376" s="1"/>
      <c r="J376" s="8">
        <v>40178</v>
      </c>
      <c r="K376" s="1"/>
      <c r="L376" s="10">
        <v>3.5069444444444445E-3</v>
      </c>
      <c r="M376" s="1">
        <f>YEAR(Tableau2[[#This Row],[date]])</f>
        <v>2009</v>
      </c>
    </row>
    <row r="377" spans="1:13" x14ac:dyDescent="0.2">
      <c r="A377" s="1" t="s">
        <v>253</v>
      </c>
      <c r="B377" s="13" t="s">
        <v>479</v>
      </c>
      <c r="C377" s="1" t="s">
        <v>593</v>
      </c>
      <c r="D377" s="1" t="s">
        <v>253</v>
      </c>
      <c r="E377" s="1">
        <v>0</v>
      </c>
      <c r="F377" s="1">
        <v>0</v>
      </c>
      <c r="G377" s="1">
        <v>1</v>
      </c>
      <c r="H377" s="1"/>
      <c r="I377" s="1"/>
      <c r="J377" s="8">
        <v>40209</v>
      </c>
      <c r="K377" s="1"/>
      <c r="L377" s="10">
        <v>3.7384259259259263E-3</v>
      </c>
      <c r="M377" s="1">
        <f>YEAR(Tableau2[[#This Row],[date]])</f>
        <v>2010</v>
      </c>
    </row>
    <row r="378" spans="1:13" x14ac:dyDescent="0.2">
      <c r="A378" s="1" t="s">
        <v>253</v>
      </c>
      <c r="B378" s="13" t="s">
        <v>484</v>
      </c>
      <c r="C378" s="1" t="s">
        <v>593</v>
      </c>
      <c r="D378" s="1" t="s">
        <v>253</v>
      </c>
      <c r="E378" s="1">
        <v>0</v>
      </c>
      <c r="F378" s="1">
        <v>0</v>
      </c>
      <c r="G378" s="1">
        <v>1</v>
      </c>
      <c r="H378" s="1"/>
      <c r="I378" s="1"/>
      <c r="J378" s="8">
        <v>40178</v>
      </c>
      <c r="K378" s="1"/>
      <c r="L378" s="10">
        <v>4.0046296296296297E-3</v>
      </c>
      <c r="M378" s="1">
        <f>YEAR(Tableau2[[#This Row],[date]])</f>
        <v>2009</v>
      </c>
    </row>
    <row r="379" spans="1:13" x14ac:dyDescent="0.2">
      <c r="A379" s="1" t="s">
        <v>120</v>
      </c>
      <c r="B379" s="12" t="s">
        <v>390</v>
      </c>
      <c r="C379" s="1" t="s">
        <v>45</v>
      </c>
      <c r="D379" s="1" t="s">
        <v>7</v>
      </c>
      <c r="E379" s="1">
        <v>1</v>
      </c>
      <c r="F379" s="1">
        <v>0</v>
      </c>
      <c r="G379" s="1">
        <v>0</v>
      </c>
      <c r="H379" s="1"/>
      <c r="I379" s="1"/>
      <c r="J379" s="8">
        <v>42700</v>
      </c>
      <c r="K379" s="1">
        <v>132</v>
      </c>
      <c r="L379" s="1"/>
      <c r="M379" s="1">
        <f>YEAR(Tableau2[[#This Row],[date]])</f>
        <v>2016</v>
      </c>
    </row>
    <row r="380" spans="1:13" x14ac:dyDescent="0.2">
      <c r="A380" s="1" t="s">
        <v>253</v>
      </c>
      <c r="B380" s="13" t="s">
        <v>464</v>
      </c>
      <c r="C380" s="1" t="s">
        <v>45</v>
      </c>
      <c r="D380" s="1" t="s">
        <v>253</v>
      </c>
      <c r="E380" s="1">
        <v>1</v>
      </c>
      <c r="F380" s="1">
        <v>0</v>
      </c>
      <c r="G380" s="1">
        <v>0</v>
      </c>
      <c r="H380" s="1"/>
      <c r="I380" s="1"/>
      <c r="J380" s="8">
        <v>41015</v>
      </c>
      <c r="K380" s="1"/>
      <c r="L380" s="10">
        <v>5.3240740740740744E-4</v>
      </c>
      <c r="M380" s="1">
        <f>YEAR(Tableau2[[#This Row],[date]])</f>
        <v>2012</v>
      </c>
    </row>
    <row r="381" spans="1:13" x14ac:dyDescent="0.2">
      <c r="A381" s="1" t="s">
        <v>253</v>
      </c>
      <c r="B381" s="13" t="s">
        <v>472</v>
      </c>
      <c r="C381" s="1" t="s">
        <v>45</v>
      </c>
      <c r="D381" s="1" t="s">
        <v>253</v>
      </c>
      <c r="E381" s="1">
        <v>1</v>
      </c>
      <c r="F381" s="1">
        <v>0</v>
      </c>
      <c r="G381" s="1">
        <v>0</v>
      </c>
      <c r="H381" s="1"/>
      <c r="I381" s="1"/>
      <c r="J381" s="8">
        <v>40618</v>
      </c>
      <c r="K381" s="1"/>
      <c r="L381" s="10">
        <v>4.8148148148148152E-3</v>
      </c>
      <c r="M381" s="1">
        <f>YEAR(Tableau2[[#This Row],[date]])</f>
        <v>2011</v>
      </c>
    </row>
    <row r="382" spans="1:13" x14ac:dyDescent="0.2">
      <c r="A382" s="1" t="s">
        <v>253</v>
      </c>
      <c r="B382" s="13" t="s">
        <v>474</v>
      </c>
      <c r="C382" s="1" t="s">
        <v>45</v>
      </c>
      <c r="D382" s="1" t="s">
        <v>253</v>
      </c>
      <c r="E382" s="1">
        <v>1</v>
      </c>
      <c r="F382" s="1">
        <v>0</v>
      </c>
      <c r="G382" s="1">
        <v>0</v>
      </c>
      <c r="H382" s="1"/>
      <c r="I382" s="1"/>
      <c r="J382" s="8">
        <v>40618</v>
      </c>
      <c r="K382" s="1"/>
      <c r="L382" s="10">
        <v>4.8148148148148152E-3</v>
      </c>
      <c r="M382" s="1">
        <f>YEAR(Tableau2[[#This Row],[date]])</f>
        <v>2011</v>
      </c>
    </row>
    <row r="383" spans="1:13" x14ac:dyDescent="0.2">
      <c r="A383" s="1" t="s">
        <v>253</v>
      </c>
      <c r="B383" s="13" t="s">
        <v>473</v>
      </c>
      <c r="C383" s="1" t="s">
        <v>45</v>
      </c>
      <c r="D383" s="1" t="s">
        <v>253</v>
      </c>
      <c r="E383" s="1">
        <v>1</v>
      </c>
      <c r="F383" s="1">
        <v>0</v>
      </c>
      <c r="G383" s="1">
        <v>0</v>
      </c>
      <c r="H383" s="1"/>
      <c r="I383" s="1"/>
      <c r="J383" s="8">
        <v>40617</v>
      </c>
      <c r="K383" s="1"/>
      <c r="L383" s="10">
        <v>7.858796296296296E-3</v>
      </c>
      <c r="M383" s="1">
        <f>YEAR(Tableau2[[#This Row],[date]])</f>
        <v>2011</v>
      </c>
    </row>
    <row r="384" spans="1:13" x14ac:dyDescent="0.2">
      <c r="A384" s="1" t="s">
        <v>253</v>
      </c>
      <c r="B384" s="13" t="s">
        <v>475</v>
      </c>
      <c r="C384" s="1" t="s">
        <v>45</v>
      </c>
      <c r="D384" s="1" t="s">
        <v>253</v>
      </c>
      <c r="E384" s="1">
        <v>1</v>
      </c>
      <c r="F384" s="1">
        <v>0</v>
      </c>
      <c r="G384" s="1">
        <v>0</v>
      </c>
      <c r="H384" s="1"/>
      <c r="I384" s="1"/>
      <c r="J384" s="8">
        <v>40617</v>
      </c>
      <c r="K384" s="1"/>
      <c r="L384" s="10">
        <v>2.7430555555555559E-3</v>
      </c>
      <c r="M384" s="1">
        <f>YEAR(Tableau2[[#This Row],[date]])</f>
        <v>2011</v>
      </c>
    </row>
    <row r="385" spans="1:13" x14ac:dyDescent="0.2">
      <c r="A385" s="1" t="s">
        <v>253</v>
      </c>
      <c r="B385" s="13" t="s">
        <v>476</v>
      </c>
      <c r="C385" s="1" t="s">
        <v>45</v>
      </c>
      <c r="D385" s="1" t="s">
        <v>253</v>
      </c>
      <c r="E385" s="1">
        <v>1</v>
      </c>
      <c r="F385" s="1">
        <v>0</v>
      </c>
      <c r="G385" s="1">
        <v>0</v>
      </c>
      <c r="H385" s="1"/>
      <c r="I385" s="1"/>
      <c r="J385" s="8">
        <v>40617</v>
      </c>
      <c r="K385" s="1"/>
      <c r="L385" s="10">
        <v>9.5486111111111101E-3</v>
      </c>
      <c r="M385" s="1">
        <f>YEAR(Tableau2[[#This Row],[date]])</f>
        <v>2011</v>
      </c>
    </row>
    <row r="386" spans="1:13" x14ac:dyDescent="0.2">
      <c r="A386" s="1" t="s">
        <v>253</v>
      </c>
      <c r="B386" s="13" t="s">
        <v>477</v>
      </c>
      <c r="C386" s="1" t="s">
        <v>45</v>
      </c>
      <c r="D386" s="1" t="s">
        <v>253</v>
      </c>
      <c r="E386" s="1">
        <v>1</v>
      </c>
      <c r="F386" s="1">
        <v>0</v>
      </c>
      <c r="G386" s="1">
        <v>0</v>
      </c>
      <c r="H386" s="1"/>
      <c r="I386" s="1"/>
      <c r="J386" s="8">
        <v>40617</v>
      </c>
      <c r="K386" s="1"/>
      <c r="L386" s="10">
        <v>3.3101851851851851E-3</v>
      </c>
      <c r="M386" s="1">
        <f>YEAR(Tableau2[[#This Row],[date]])</f>
        <v>2011</v>
      </c>
    </row>
    <row r="387" spans="1:13" x14ac:dyDescent="0.2">
      <c r="A387" s="1" t="s">
        <v>253</v>
      </c>
      <c r="B387" s="13" t="s">
        <v>409</v>
      </c>
      <c r="C387" s="1" t="s">
        <v>45</v>
      </c>
      <c r="D387" s="1" t="s">
        <v>253</v>
      </c>
      <c r="E387" s="1">
        <v>0</v>
      </c>
      <c r="F387" s="1">
        <v>1</v>
      </c>
      <c r="G387" s="1">
        <v>0</v>
      </c>
      <c r="H387" s="1"/>
      <c r="I387" s="1"/>
      <c r="J387" s="8">
        <v>42512</v>
      </c>
      <c r="K387" s="1"/>
      <c r="L387" s="10">
        <v>1.9629629629629629E-2</v>
      </c>
      <c r="M387" s="1">
        <f>YEAR(Tableau2[[#This Row],[date]])</f>
        <v>2016</v>
      </c>
    </row>
    <row r="388" spans="1:13" x14ac:dyDescent="0.2">
      <c r="A388" s="1" t="s">
        <v>119</v>
      </c>
      <c r="B388" s="12" t="s">
        <v>44</v>
      </c>
      <c r="C388" s="1" t="s">
        <v>392</v>
      </c>
      <c r="D388" s="1" t="s">
        <v>7</v>
      </c>
      <c r="E388" s="1">
        <v>0</v>
      </c>
      <c r="F388" s="1">
        <v>1</v>
      </c>
      <c r="G388" s="1">
        <v>0</v>
      </c>
      <c r="H388" s="1"/>
      <c r="I388" s="1"/>
      <c r="J388" s="8">
        <v>42571</v>
      </c>
      <c r="K388" s="1">
        <v>59</v>
      </c>
      <c r="L388" s="1"/>
      <c r="M388" s="1">
        <f>YEAR(Tableau2[[#This Row],[date]])</f>
        <v>2016</v>
      </c>
    </row>
    <row r="389" spans="1:13" x14ac:dyDescent="0.2">
      <c r="A389" s="1" t="s">
        <v>726</v>
      </c>
      <c r="B389" s="13" t="s">
        <v>1037</v>
      </c>
      <c r="C389" s="1" t="s">
        <v>727</v>
      </c>
      <c r="D389" s="1" t="s">
        <v>725</v>
      </c>
      <c r="E389" s="1">
        <v>0</v>
      </c>
      <c r="F389" s="1">
        <v>1</v>
      </c>
      <c r="G389" s="1">
        <v>0</v>
      </c>
      <c r="H389" s="1"/>
      <c r="I389" s="1"/>
      <c r="J389" s="8">
        <v>43678</v>
      </c>
      <c r="K389" s="1">
        <v>242</v>
      </c>
      <c r="L389" s="1"/>
      <c r="M389" s="1">
        <f>YEAR(Tableau2[[#This Row],[date]])</f>
        <v>2019</v>
      </c>
    </row>
    <row r="390" spans="1:13" x14ac:dyDescent="0.2">
      <c r="A390" s="1" t="s">
        <v>102</v>
      </c>
      <c r="B390" s="12" t="s">
        <v>26</v>
      </c>
      <c r="C390" s="1" t="s">
        <v>677</v>
      </c>
      <c r="D390" s="1" t="s">
        <v>7</v>
      </c>
      <c r="E390" s="1">
        <v>0</v>
      </c>
      <c r="F390" s="1">
        <v>1</v>
      </c>
      <c r="G390" s="1">
        <v>0</v>
      </c>
      <c r="H390" s="1"/>
      <c r="I390" s="1"/>
      <c r="J390" s="8">
        <v>42926</v>
      </c>
      <c r="K390" s="1">
        <v>90</v>
      </c>
      <c r="L390" s="1"/>
      <c r="M390" s="1">
        <f>YEAR(Tableau2[[#This Row],[date]])</f>
        <v>2017</v>
      </c>
    </row>
    <row r="391" spans="1:13" x14ac:dyDescent="0.2">
      <c r="A391" s="1" t="s">
        <v>884</v>
      </c>
      <c r="B391" s="13" t="s">
        <v>882</v>
      </c>
      <c r="C391" s="1" t="s">
        <v>883</v>
      </c>
      <c r="D391" s="1" t="s">
        <v>7</v>
      </c>
      <c r="E391" s="1">
        <v>0</v>
      </c>
      <c r="F391" s="1">
        <v>1</v>
      </c>
      <c r="G391" s="1">
        <v>0</v>
      </c>
      <c r="H391" s="1"/>
      <c r="I391" s="1"/>
      <c r="J391" s="8">
        <v>44075</v>
      </c>
      <c r="K391" s="1">
        <v>98</v>
      </c>
      <c r="L391" s="1"/>
      <c r="M391" s="1">
        <f>YEAR(Tableau2[[#This Row],[date]])</f>
        <v>2020</v>
      </c>
    </row>
    <row r="392" spans="1:13" x14ac:dyDescent="0.2">
      <c r="A392" s="1" t="s">
        <v>118</v>
      </c>
      <c r="B392" s="12" t="s">
        <v>43</v>
      </c>
      <c r="C392" s="1" t="s">
        <v>393</v>
      </c>
      <c r="D392" s="1" t="s">
        <v>7</v>
      </c>
      <c r="E392" s="1">
        <v>0</v>
      </c>
      <c r="F392" s="1">
        <v>1</v>
      </c>
      <c r="G392" s="1">
        <v>0</v>
      </c>
      <c r="H392" s="1"/>
      <c r="I392" s="1"/>
      <c r="J392" s="8">
        <v>42566</v>
      </c>
      <c r="K392" s="1">
        <v>58</v>
      </c>
      <c r="L392" s="1"/>
      <c r="M392" s="1">
        <f>YEAR(Tableau2[[#This Row],[date]])</f>
        <v>2016</v>
      </c>
    </row>
    <row r="393" spans="1:13" x14ac:dyDescent="0.2">
      <c r="A393" s="1" t="s">
        <v>253</v>
      </c>
      <c r="B393" s="13" t="s">
        <v>793</v>
      </c>
      <c r="C393" s="1" t="s">
        <v>794</v>
      </c>
      <c r="D393" s="1" t="s">
        <v>7</v>
      </c>
      <c r="E393" s="1">
        <v>1</v>
      </c>
      <c r="F393" s="1">
        <v>0</v>
      </c>
      <c r="G393" s="1">
        <v>1</v>
      </c>
      <c r="H393" s="1"/>
      <c r="I393" s="1"/>
      <c r="J393" s="8">
        <v>43942</v>
      </c>
      <c r="K393" s="1"/>
      <c r="L393" s="10">
        <v>3.0092592592592588E-3</v>
      </c>
      <c r="M393" s="1">
        <f>YEAR(Tableau2[[#This Row],[date]])</f>
        <v>2020</v>
      </c>
    </row>
    <row r="394" spans="1:13" x14ac:dyDescent="0.2">
      <c r="A394" s="1" t="s">
        <v>738</v>
      </c>
      <c r="B394" s="12" t="s">
        <v>172</v>
      </c>
      <c r="C394" s="1" t="s">
        <v>391</v>
      </c>
      <c r="D394" s="1" t="s">
        <v>7</v>
      </c>
      <c r="E394" s="1">
        <v>0</v>
      </c>
      <c r="F394" s="1">
        <v>1</v>
      </c>
      <c r="G394" s="1">
        <v>0</v>
      </c>
      <c r="H394" s="1"/>
      <c r="I394" s="1"/>
      <c r="J394" s="8">
        <v>43210</v>
      </c>
      <c r="K394" s="1">
        <v>7</v>
      </c>
      <c r="L394" s="1"/>
      <c r="M394" s="1">
        <f>YEAR(Tableau2[[#This Row],[date]])</f>
        <v>2018</v>
      </c>
    </row>
    <row r="395" spans="1:13" x14ac:dyDescent="0.2">
      <c r="A395" s="1" t="s">
        <v>968</v>
      </c>
      <c r="B395" s="13" t="s">
        <v>969</v>
      </c>
      <c r="C395" s="1" t="s">
        <v>970</v>
      </c>
      <c r="D395" s="1" t="s">
        <v>7</v>
      </c>
      <c r="E395" s="1">
        <v>1</v>
      </c>
      <c r="F395" s="1">
        <v>0</v>
      </c>
      <c r="G395" s="1">
        <v>0</v>
      </c>
      <c r="H395" s="1"/>
      <c r="I395" s="1"/>
      <c r="J395" s="8">
        <v>44501</v>
      </c>
      <c r="K395" s="1">
        <v>6</v>
      </c>
      <c r="L395" s="1"/>
      <c r="M395" s="1">
        <f>YEAR(Tableau2[[#This Row],[date]])</f>
        <v>2021</v>
      </c>
    </row>
    <row r="396" spans="1:13" x14ac:dyDescent="0.2">
      <c r="A396" s="1" t="s">
        <v>818</v>
      </c>
      <c r="B396" s="13" t="s">
        <v>816</v>
      </c>
      <c r="C396" s="1" t="s">
        <v>817</v>
      </c>
      <c r="D396" s="1" t="s">
        <v>802</v>
      </c>
      <c r="E396" s="1">
        <v>1</v>
      </c>
      <c r="F396" s="1">
        <v>0</v>
      </c>
      <c r="G396" s="1">
        <v>0</v>
      </c>
      <c r="H396" s="1">
        <v>0</v>
      </c>
      <c r="I396" s="1">
        <v>0</v>
      </c>
      <c r="J396" s="8">
        <v>32964</v>
      </c>
      <c r="K396" s="1">
        <v>10</v>
      </c>
      <c r="L396" s="10"/>
      <c r="M396" s="1">
        <f>YEAR(Tableau2[[#This Row],[date]])</f>
        <v>1990</v>
      </c>
    </row>
    <row r="397" spans="1:13" x14ac:dyDescent="0.2">
      <c r="A397" s="1" t="s">
        <v>1131</v>
      </c>
      <c r="B397" s="13" t="s">
        <v>1134</v>
      </c>
      <c r="C397" s="1" t="s">
        <v>1135</v>
      </c>
      <c r="D397" s="1" t="s">
        <v>7</v>
      </c>
      <c r="E397" s="1">
        <v>0</v>
      </c>
      <c r="F397" s="1">
        <v>0</v>
      </c>
      <c r="G397" s="1">
        <v>0</v>
      </c>
      <c r="H397" s="1"/>
      <c r="I397" s="1"/>
      <c r="J397" s="8">
        <v>44867</v>
      </c>
      <c r="K397" s="1">
        <v>4</v>
      </c>
      <c r="L397" s="10"/>
      <c r="M397" s="1">
        <f>YEAR(Tableau2[[#This Row],[date]])</f>
        <v>2022</v>
      </c>
    </row>
    <row r="398" spans="1:13" x14ac:dyDescent="0.2">
      <c r="A398" s="1" t="s">
        <v>198</v>
      </c>
      <c r="B398" s="12" t="s">
        <v>224</v>
      </c>
      <c r="C398" s="1" t="s">
        <v>408</v>
      </c>
      <c r="D398" s="1" t="s">
        <v>7</v>
      </c>
      <c r="E398" s="1">
        <v>1</v>
      </c>
      <c r="F398" s="1">
        <v>0</v>
      </c>
      <c r="G398" s="1">
        <v>0</v>
      </c>
      <c r="H398" s="1"/>
      <c r="I398" s="1"/>
      <c r="J398" s="8">
        <v>42352</v>
      </c>
      <c r="K398" s="1">
        <v>55</v>
      </c>
      <c r="L398" s="1"/>
      <c r="M398" s="1">
        <f>YEAR(Tableau2[[#This Row],[date]])</f>
        <v>2015</v>
      </c>
    </row>
    <row r="399" spans="1:13" x14ac:dyDescent="0.2">
      <c r="A399" s="1" t="s">
        <v>106</v>
      </c>
      <c r="B399" s="12" t="s">
        <v>30</v>
      </c>
      <c r="C399" s="1" t="s">
        <v>386</v>
      </c>
      <c r="D399" s="1" t="s">
        <v>7</v>
      </c>
      <c r="E399" s="1">
        <v>0</v>
      </c>
      <c r="F399" s="1">
        <v>1</v>
      </c>
      <c r="G399" s="1">
        <v>0</v>
      </c>
      <c r="H399" s="1"/>
      <c r="I399" s="1"/>
      <c r="J399" s="8">
        <v>42897</v>
      </c>
      <c r="K399" s="1">
        <v>39</v>
      </c>
      <c r="L399" s="1"/>
      <c r="M399" s="1">
        <f>YEAR(Tableau2[[#This Row],[date]])</f>
        <v>2017</v>
      </c>
    </row>
    <row r="400" spans="1:13" x14ac:dyDescent="0.2">
      <c r="A400" s="1" t="s">
        <v>99</v>
      </c>
      <c r="B400" s="12" t="s">
        <v>23</v>
      </c>
      <c r="C400" s="1" t="s">
        <v>407</v>
      </c>
      <c r="D400" s="1" t="s">
        <v>7</v>
      </c>
      <c r="E400" s="1">
        <v>0</v>
      </c>
      <c r="F400" s="1">
        <v>1</v>
      </c>
      <c r="G400" s="1">
        <v>0</v>
      </c>
      <c r="H400" s="1"/>
      <c r="I400" s="1"/>
      <c r="J400" s="8">
        <v>43102</v>
      </c>
      <c r="K400" s="1">
        <v>57</v>
      </c>
      <c r="L400" s="1"/>
      <c r="M400" s="1">
        <f>YEAR(Tableau2[[#This Row],[date]])</f>
        <v>2018</v>
      </c>
    </row>
    <row r="401" spans="1:13" x14ac:dyDescent="0.2">
      <c r="A401" s="1" t="s">
        <v>142</v>
      </c>
      <c r="B401" s="12" t="s">
        <v>66</v>
      </c>
      <c r="C401" s="1" t="s">
        <v>387</v>
      </c>
      <c r="D401" s="1" t="s">
        <v>7</v>
      </c>
      <c r="E401" s="1">
        <v>0</v>
      </c>
      <c r="F401" s="1">
        <v>1</v>
      </c>
      <c r="G401" s="1">
        <v>0</v>
      </c>
      <c r="H401" s="1"/>
      <c r="I401" s="1"/>
      <c r="J401" s="8">
        <v>42063</v>
      </c>
      <c r="K401" s="1">
        <v>49</v>
      </c>
      <c r="L401" s="1"/>
      <c r="M401" s="1">
        <f>YEAR(Tableau2[[#This Row],[date]])</f>
        <v>2015</v>
      </c>
    </row>
    <row r="402" spans="1:13" x14ac:dyDescent="0.2">
      <c r="A402" s="1" t="s">
        <v>126</v>
      </c>
      <c r="B402" s="12" t="s">
        <v>49</v>
      </c>
      <c r="C402" s="1" t="s">
        <v>388</v>
      </c>
      <c r="D402" s="1" t="s">
        <v>7</v>
      </c>
      <c r="E402" s="1">
        <v>0</v>
      </c>
      <c r="F402" s="1">
        <v>1</v>
      </c>
      <c r="G402" s="1">
        <v>0</v>
      </c>
      <c r="H402" s="1"/>
      <c r="I402" s="1"/>
      <c r="J402" s="8">
        <v>42352</v>
      </c>
      <c r="K402" s="1">
        <v>37</v>
      </c>
      <c r="L402" s="1"/>
      <c r="M402" s="1">
        <f>YEAR(Tableau2[[#This Row],[date]])</f>
        <v>2015</v>
      </c>
    </row>
    <row r="403" spans="1:13" x14ac:dyDescent="0.2">
      <c r="A403" s="1" t="s">
        <v>984</v>
      </c>
      <c r="B403" s="13" t="s">
        <v>985</v>
      </c>
      <c r="C403" s="1" t="s">
        <v>986</v>
      </c>
      <c r="D403" s="1" t="s">
        <v>7</v>
      </c>
      <c r="E403" s="1">
        <v>1</v>
      </c>
      <c r="F403" s="1">
        <v>1</v>
      </c>
      <c r="G403" s="1">
        <v>0</v>
      </c>
      <c r="H403" s="1"/>
      <c r="I403" s="1"/>
      <c r="J403" s="8">
        <v>44458</v>
      </c>
      <c r="K403" s="1">
        <v>7</v>
      </c>
      <c r="L403" s="1"/>
      <c r="M403" s="1">
        <f>YEAR(Tableau2[[#This Row],[date]])</f>
        <v>2021</v>
      </c>
    </row>
    <row r="404" spans="1:13" x14ac:dyDescent="0.2">
      <c r="A404" s="1" t="s">
        <v>316</v>
      </c>
      <c r="B404" s="12" t="s">
        <v>79</v>
      </c>
      <c r="C404" s="1" t="s">
        <v>389</v>
      </c>
      <c r="D404" s="1" t="s">
        <v>7</v>
      </c>
      <c r="E404" s="1">
        <v>1</v>
      </c>
      <c r="F404" s="1">
        <v>0</v>
      </c>
      <c r="G404" s="1">
        <v>0</v>
      </c>
      <c r="H404" s="1"/>
      <c r="I404" s="1"/>
      <c r="J404" s="8">
        <v>41579</v>
      </c>
      <c r="K404" s="1">
        <v>135</v>
      </c>
      <c r="L404" s="1"/>
      <c r="M404" s="1">
        <f>YEAR(Tableau2[[#This Row],[date]])</f>
        <v>2013</v>
      </c>
    </row>
    <row r="405" spans="1:13" x14ac:dyDescent="0.2">
      <c r="A405" s="1" t="s">
        <v>155</v>
      </c>
      <c r="B405" s="12" t="s">
        <v>82</v>
      </c>
      <c r="C405" s="1" t="s">
        <v>81</v>
      </c>
      <c r="D405" s="1" t="s">
        <v>7</v>
      </c>
      <c r="E405" s="1">
        <v>0</v>
      </c>
      <c r="F405" s="1">
        <v>0</v>
      </c>
      <c r="G405" s="1">
        <v>1</v>
      </c>
      <c r="H405" s="1"/>
      <c r="I405" s="1"/>
      <c r="J405" s="8">
        <v>41250</v>
      </c>
      <c r="K405" s="1">
        <v>98</v>
      </c>
      <c r="L405" s="1"/>
      <c r="M405" s="1">
        <f>YEAR(Tableau2[[#This Row],[date]])</f>
        <v>2012</v>
      </c>
    </row>
    <row r="406" spans="1:13" x14ac:dyDescent="0.2">
      <c r="A406" s="1" t="s">
        <v>154</v>
      </c>
      <c r="B406" s="12" t="s">
        <v>80</v>
      </c>
      <c r="C406" s="1" t="s">
        <v>81</v>
      </c>
      <c r="D406" s="1" t="s">
        <v>7</v>
      </c>
      <c r="E406" s="1">
        <v>0</v>
      </c>
      <c r="F406" s="1">
        <v>0</v>
      </c>
      <c r="G406" s="1">
        <v>1</v>
      </c>
      <c r="H406" s="1"/>
      <c r="I406" s="1"/>
      <c r="J406" s="8">
        <v>41300</v>
      </c>
      <c r="K406" s="1">
        <v>71</v>
      </c>
      <c r="L406" s="1"/>
      <c r="M406" s="1">
        <f>YEAR(Tableau2[[#This Row],[date]])</f>
        <v>2013</v>
      </c>
    </row>
    <row r="407" spans="1:13" x14ac:dyDescent="0.2">
      <c r="A407" s="1" t="s">
        <v>253</v>
      </c>
      <c r="B407" s="13" t="s">
        <v>459</v>
      </c>
      <c r="C407" s="1" t="s">
        <v>588</v>
      </c>
      <c r="D407" s="1" t="s">
        <v>253</v>
      </c>
      <c r="E407" s="1">
        <v>0</v>
      </c>
      <c r="F407" s="1">
        <v>0</v>
      </c>
      <c r="G407" s="1">
        <v>1</v>
      </c>
      <c r="H407" s="1"/>
      <c r="I407" s="1"/>
      <c r="J407" s="8">
        <v>41222</v>
      </c>
      <c r="K407" s="1"/>
      <c r="L407" s="10">
        <v>3.9004629629629632E-3</v>
      </c>
      <c r="M407" s="1">
        <f>YEAR(Tableau2[[#This Row],[date]])</f>
        <v>2012</v>
      </c>
    </row>
    <row r="408" spans="1:13" x14ac:dyDescent="0.2">
      <c r="A408" s="1" t="s">
        <v>822</v>
      </c>
      <c r="B408" s="13" t="s">
        <v>821</v>
      </c>
      <c r="C408" s="1" t="s">
        <v>823</v>
      </c>
      <c r="D408" s="1" t="s">
        <v>802</v>
      </c>
      <c r="E408" s="1">
        <v>1</v>
      </c>
      <c r="F408" s="1">
        <v>0</v>
      </c>
      <c r="G408" s="1">
        <v>1</v>
      </c>
      <c r="H408" s="1">
        <v>0</v>
      </c>
      <c r="I408" s="1">
        <v>0</v>
      </c>
      <c r="J408" s="8">
        <v>34151</v>
      </c>
      <c r="K408" s="1">
        <v>110</v>
      </c>
      <c r="L408" s="10"/>
      <c r="M408" s="1">
        <f>YEAR(Tableau2[[#This Row],[date]])</f>
        <v>1993</v>
      </c>
    </row>
    <row r="409" spans="1:13" x14ac:dyDescent="0.2">
      <c r="A409" s="1" t="s">
        <v>910</v>
      </c>
      <c r="B409" s="13" t="s">
        <v>911</v>
      </c>
      <c r="C409" s="1" t="s">
        <v>912</v>
      </c>
      <c r="D409" s="1" t="s">
        <v>7</v>
      </c>
      <c r="E409" s="1">
        <v>1</v>
      </c>
      <c r="F409" s="1">
        <v>1</v>
      </c>
      <c r="G409" s="1">
        <v>0</v>
      </c>
      <c r="H409" s="1">
        <v>0</v>
      </c>
      <c r="I409" s="1">
        <v>0</v>
      </c>
      <c r="J409" s="8">
        <v>44225</v>
      </c>
      <c r="K409" s="1">
        <v>90</v>
      </c>
      <c r="L409" s="10"/>
      <c r="M409" s="1">
        <f>YEAR(Tableau2[[#This Row],[date]])</f>
        <v>2021</v>
      </c>
    </row>
    <row r="410" spans="1:13" x14ac:dyDescent="0.2">
      <c r="A410" s="1" t="s">
        <v>253</v>
      </c>
      <c r="B410" s="13" t="s">
        <v>890</v>
      </c>
      <c r="C410" s="1" t="s">
        <v>891</v>
      </c>
      <c r="D410" s="1" t="s">
        <v>253</v>
      </c>
      <c r="E410" s="1">
        <v>0</v>
      </c>
      <c r="F410" s="1">
        <v>1</v>
      </c>
      <c r="G410" s="1">
        <v>0</v>
      </c>
      <c r="H410" s="1"/>
      <c r="I410" s="1"/>
      <c r="J410" s="8">
        <v>44157</v>
      </c>
      <c r="K410" s="1"/>
      <c r="L410" s="10">
        <v>5.115740740740741E-3</v>
      </c>
      <c r="M410" s="1">
        <f>YEAR(Tableau2[[#This Row],[date]])</f>
        <v>2020</v>
      </c>
    </row>
    <row r="411" spans="1:13" x14ac:dyDescent="0.2">
      <c r="A411" s="1" t="s">
        <v>253</v>
      </c>
      <c r="B411" s="13" t="s">
        <v>892</v>
      </c>
      <c r="C411" s="1" t="s">
        <v>893</v>
      </c>
      <c r="D411" s="1" t="s">
        <v>253</v>
      </c>
      <c r="E411" s="1">
        <v>0</v>
      </c>
      <c r="F411" s="1">
        <v>1</v>
      </c>
      <c r="G411" s="1">
        <v>0</v>
      </c>
      <c r="H411" s="1"/>
      <c r="I411" s="1"/>
      <c r="J411" s="8">
        <v>44152</v>
      </c>
      <c r="K411" s="1"/>
      <c r="L411" s="10">
        <v>1.8634259259259261E-3</v>
      </c>
      <c r="M411" s="1">
        <f>YEAR(Tableau2[[#This Row],[date]])</f>
        <v>2020</v>
      </c>
    </row>
    <row r="412" spans="1:13" x14ac:dyDescent="0.2">
      <c r="A412" s="1" t="s">
        <v>253</v>
      </c>
      <c r="B412" s="13" t="s">
        <v>787</v>
      </c>
      <c r="C412" s="1" t="s">
        <v>788</v>
      </c>
      <c r="D412" s="1" t="s">
        <v>253</v>
      </c>
      <c r="E412" s="1">
        <v>1</v>
      </c>
      <c r="F412" s="1">
        <v>0</v>
      </c>
      <c r="G412" s="1">
        <v>0</v>
      </c>
      <c r="H412" s="1"/>
      <c r="I412" s="1"/>
      <c r="J412" s="8">
        <v>43972</v>
      </c>
      <c r="K412" s="1"/>
      <c r="L412" s="10">
        <v>4.7800925925925919E-3</v>
      </c>
      <c r="M412" s="1">
        <f>YEAR(Tableau2[[#This Row],[date]])</f>
        <v>2020</v>
      </c>
    </row>
    <row r="413" spans="1:13" x14ac:dyDescent="0.2">
      <c r="A413" s="1" t="s">
        <v>253</v>
      </c>
      <c r="B413" s="13" t="s">
        <v>789</v>
      </c>
      <c r="C413" s="1" t="s">
        <v>788</v>
      </c>
      <c r="D413" s="1" t="s">
        <v>253</v>
      </c>
      <c r="E413" s="1">
        <v>1</v>
      </c>
      <c r="F413" s="1">
        <v>0</v>
      </c>
      <c r="G413" s="1">
        <v>0</v>
      </c>
      <c r="H413" s="1"/>
      <c r="I413" s="1"/>
      <c r="J413" s="8">
        <v>43963</v>
      </c>
      <c r="K413" s="1"/>
      <c r="L413" s="10">
        <v>5.7407407407407416E-3</v>
      </c>
      <c r="M413" s="1">
        <f>YEAR(Tableau2[[#This Row],[date]])</f>
        <v>2020</v>
      </c>
    </row>
    <row r="414" spans="1:13" x14ac:dyDescent="0.2">
      <c r="A414" s="1" t="s">
        <v>253</v>
      </c>
      <c r="B414" s="13" t="s">
        <v>887</v>
      </c>
      <c r="C414" s="1" t="s">
        <v>788</v>
      </c>
      <c r="D414" s="1" t="s">
        <v>253</v>
      </c>
      <c r="E414" s="1">
        <v>1</v>
      </c>
      <c r="F414" s="1">
        <v>1</v>
      </c>
      <c r="G414" s="1">
        <v>0</v>
      </c>
      <c r="H414" s="1"/>
      <c r="I414" s="1"/>
      <c r="J414" s="8">
        <v>44184</v>
      </c>
      <c r="K414" s="1"/>
      <c r="L414" s="10">
        <v>8.9120370370370378E-3</v>
      </c>
      <c r="M414" s="1">
        <f>YEAR(Tableau2[[#This Row],[date]])</f>
        <v>2020</v>
      </c>
    </row>
    <row r="415" spans="1:13" x14ac:dyDescent="0.2">
      <c r="A415" s="1" t="s">
        <v>253</v>
      </c>
      <c r="B415" s="13" t="s">
        <v>888</v>
      </c>
      <c r="C415" s="1" t="s">
        <v>788</v>
      </c>
      <c r="D415" s="1" t="s">
        <v>253</v>
      </c>
      <c r="E415" s="1">
        <v>1</v>
      </c>
      <c r="F415" s="1">
        <v>0</v>
      </c>
      <c r="G415" s="1">
        <v>0</v>
      </c>
      <c r="H415" s="1"/>
      <c r="I415" s="1"/>
      <c r="J415" s="8">
        <v>44173</v>
      </c>
      <c r="K415" s="1"/>
      <c r="L415" s="10">
        <v>3.9351851851851857E-3</v>
      </c>
      <c r="M415" s="1">
        <f>YEAR(Tableau2[[#This Row],[date]])</f>
        <v>2020</v>
      </c>
    </row>
    <row r="416" spans="1:13" x14ac:dyDescent="0.2">
      <c r="A416" s="1" t="s">
        <v>253</v>
      </c>
      <c r="B416" s="13" t="s">
        <v>889</v>
      </c>
      <c r="C416" s="1" t="s">
        <v>788</v>
      </c>
      <c r="D416" s="1" t="s">
        <v>253</v>
      </c>
      <c r="E416" s="1">
        <v>1</v>
      </c>
      <c r="F416" s="1">
        <v>0</v>
      </c>
      <c r="G416" s="1">
        <v>0</v>
      </c>
      <c r="H416" s="1"/>
      <c r="I416" s="1"/>
      <c r="J416" s="8">
        <v>44168</v>
      </c>
      <c r="K416" s="1"/>
      <c r="L416" s="10">
        <v>1.3217592592592593E-2</v>
      </c>
      <c r="M416" s="1">
        <f>YEAR(Tableau2[[#This Row],[date]])</f>
        <v>2020</v>
      </c>
    </row>
    <row r="417" spans="1:13" x14ac:dyDescent="0.2">
      <c r="A417" s="1" t="s">
        <v>995</v>
      </c>
      <c r="B417" s="13" t="s">
        <v>996</v>
      </c>
      <c r="C417" s="1" t="s">
        <v>788</v>
      </c>
      <c r="D417" s="1" t="s">
        <v>7</v>
      </c>
      <c r="E417" s="1">
        <v>1</v>
      </c>
      <c r="F417" s="1">
        <v>0</v>
      </c>
      <c r="G417" s="1">
        <v>0</v>
      </c>
      <c r="H417" s="1"/>
      <c r="I417" s="1"/>
      <c r="J417" s="8">
        <v>44233</v>
      </c>
      <c r="K417" s="1">
        <v>16</v>
      </c>
      <c r="L417" s="10"/>
      <c r="M417" s="1">
        <f>YEAR(Tableau2[[#This Row],[date]])</f>
        <v>2021</v>
      </c>
    </row>
    <row r="418" spans="1:13" x14ac:dyDescent="0.2">
      <c r="A418" s="1" t="s">
        <v>253</v>
      </c>
      <c r="B418" s="13" t="s">
        <v>894</v>
      </c>
      <c r="C418" s="1" t="s">
        <v>895</v>
      </c>
      <c r="D418" s="1" t="s">
        <v>253</v>
      </c>
      <c r="E418" s="1">
        <v>1</v>
      </c>
      <c r="F418" s="1">
        <v>0</v>
      </c>
      <c r="G418" s="1">
        <v>0</v>
      </c>
      <c r="H418" s="1"/>
      <c r="I418" s="1"/>
      <c r="J418" s="8">
        <v>44143</v>
      </c>
      <c r="K418" s="1"/>
      <c r="L418" s="10">
        <v>3.5995370370370369E-3</v>
      </c>
      <c r="M418" s="1">
        <f>YEAR(Tableau2[[#This Row],[date]])</f>
        <v>2020</v>
      </c>
    </row>
    <row r="419" spans="1:13" x14ac:dyDescent="0.2">
      <c r="A419" s="1" t="s">
        <v>1249</v>
      </c>
      <c r="B419" s="13" t="s">
        <v>1241</v>
      </c>
      <c r="C419" s="1" t="s">
        <v>1242</v>
      </c>
      <c r="D419" s="1" t="s">
        <v>7</v>
      </c>
      <c r="E419" s="1"/>
      <c r="F419" s="1"/>
      <c r="G419" s="1"/>
      <c r="H419" s="1"/>
      <c r="I419" s="1"/>
      <c r="J419" s="8">
        <v>45359</v>
      </c>
      <c r="K419" s="1">
        <v>148</v>
      </c>
      <c r="L419" s="10"/>
      <c r="M419" s="1">
        <f>YEAR(Tableau2[[#This Row],[date]])</f>
        <v>2024</v>
      </c>
    </row>
    <row r="420" spans="1:13" x14ac:dyDescent="0.2">
      <c r="A420" s="1" t="s">
        <v>253</v>
      </c>
      <c r="B420" s="13" t="s">
        <v>785</v>
      </c>
      <c r="C420" s="1" t="s">
        <v>786</v>
      </c>
      <c r="D420" s="1" t="s">
        <v>253</v>
      </c>
      <c r="E420" s="1">
        <v>0</v>
      </c>
      <c r="F420" s="1">
        <v>0</v>
      </c>
      <c r="G420" s="1">
        <v>1</v>
      </c>
      <c r="H420" s="1"/>
      <c r="I420" s="1"/>
      <c r="J420" s="8">
        <v>43974</v>
      </c>
      <c r="K420" s="1"/>
      <c r="L420" s="10">
        <v>9.3981481481481485E-3</v>
      </c>
      <c r="M420" s="1">
        <f>YEAR(Tableau2[[#This Row],[date]])</f>
        <v>2020</v>
      </c>
    </row>
    <row r="421" spans="1:13" x14ac:dyDescent="0.2">
      <c r="A421" s="1" t="s">
        <v>171</v>
      </c>
      <c r="B421" s="12" t="s">
        <v>226</v>
      </c>
      <c r="C421" s="1" t="s">
        <v>57</v>
      </c>
      <c r="D421" s="1" t="s">
        <v>7</v>
      </c>
      <c r="E421" s="1">
        <v>1</v>
      </c>
      <c r="F421" s="1">
        <v>0</v>
      </c>
      <c r="G421" s="1">
        <v>0</v>
      </c>
      <c r="H421" s="1"/>
      <c r="I421" s="1"/>
      <c r="J421" s="8">
        <v>42230</v>
      </c>
      <c r="K421" s="1">
        <v>44</v>
      </c>
      <c r="L421" s="1"/>
      <c r="M421" s="1">
        <f>YEAR(Tableau2[[#This Row],[date]])</f>
        <v>2015</v>
      </c>
    </row>
    <row r="422" spans="1:13" x14ac:dyDescent="0.2">
      <c r="A422" s="1" t="s">
        <v>133</v>
      </c>
      <c r="B422" s="12" t="s">
        <v>57</v>
      </c>
      <c r="C422" s="1" t="s">
        <v>57</v>
      </c>
      <c r="D422" s="1" t="s">
        <v>7</v>
      </c>
      <c r="E422" s="1">
        <v>1</v>
      </c>
      <c r="F422" s="1">
        <v>1</v>
      </c>
      <c r="G422" s="1">
        <v>1</v>
      </c>
      <c r="H422" s="1"/>
      <c r="I422" s="1"/>
      <c r="J422" s="8">
        <v>42237</v>
      </c>
      <c r="K422" s="1">
        <v>65</v>
      </c>
      <c r="L422" s="1"/>
      <c r="M422" s="1">
        <f>YEAR(Tableau2[[#This Row],[date]])</f>
        <v>2015</v>
      </c>
    </row>
    <row r="423" spans="1:13" x14ac:dyDescent="0.2">
      <c r="A423" s="1" t="s">
        <v>695</v>
      </c>
      <c r="B423" s="6" t="s">
        <v>698</v>
      </c>
      <c r="C423" s="1" t="s">
        <v>684</v>
      </c>
      <c r="D423" s="1" t="s">
        <v>7</v>
      </c>
      <c r="E423" s="1">
        <v>1</v>
      </c>
      <c r="F423" s="1">
        <v>1</v>
      </c>
      <c r="G423" s="1">
        <v>1</v>
      </c>
      <c r="H423" s="1"/>
      <c r="I423" s="1"/>
      <c r="J423" s="8">
        <v>43619</v>
      </c>
      <c r="K423" s="1">
        <v>27</v>
      </c>
      <c r="L423" s="1"/>
      <c r="M423" s="1">
        <f>YEAR(Tableau2[[#This Row],[date]])</f>
        <v>2019</v>
      </c>
    </row>
    <row r="424" spans="1:13" x14ac:dyDescent="0.2">
      <c r="A424" s="1" t="s">
        <v>696</v>
      </c>
      <c r="B424" s="6" t="s">
        <v>699</v>
      </c>
      <c r="C424" s="1" t="s">
        <v>684</v>
      </c>
      <c r="D424" s="1" t="s">
        <v>7</v>
      </c>
      <c r="E424" s="1">
        <v>1</v>
      </c>
      <c r="F424" s="1">
        <v>1</v>
      </c>
      <c r="G424" s="1">
        <v>1</v>
      </c>
      <c r="H424" s="1"/>
      <c r="I424" s="1"/>
      <c r="J424" s="8">
        <v>43619</v>
      </c>
      <c r="K424" s="1">
        <v>26</v>
      </c>
      <c r="L424" s="1"/>
      <c r="M424" s="1">
        <f>YEAR(Tableau2[[#This Row],[date]])</f>
        <v>2019</v>
      </c>
    </row>
    <row r="425" spans="1:13" x14ac:dyDescent="0.2">
      <c r="A425" s="1" t="s">
        <v>697</v>
      </c>
      <c r="B425" s="6" t="s">
        <v>700</v>
      </c>
      <c r="C425" s="1" t="s">
        <v>684</v>
      </c>
      <c r="D425" s="1" t="s">
        <v>7</v>
      </c>
      <c r="E425" s="1">
        <v>1</v>
      </c>
      <c r="F425" s="1">
        <v>1</v>
      </c>
      <c r="G425" s="1">
        <v>1</v>
      </c>
      <c r="H425" s="1"/>
      <c r="I425" s="1"/>
      <c r="J425" s="8">
        <v>43619</v>
      </c>
      <c r="K425" s="1">
        <v>24</v>
      </c>
      <c r="L425" s="1"/>
      <c r="M425" s="1">
        <f>YEAR(Tableau2[[#This Row],[date]])</f>
        <v>2019</v>
      </c>
    </row>
    <row r="426" spans="1:13" x14ac:dyDescent="0.2">
      <c r="A426" s="1" t="s">
        <v>278</v>
      </c>
      <c r="B426" s="6" t="s">
        <v>684</v>
      </c>
      <c r="C426" s="1" t="s">
        <v>684</v>
      </c>
      <c r="D426" s="1" t="s">
        <v>701</v>
      </c>
      <c r="E426" s="1">
        <v>1</v>
      </c>
      <c r="F426" s="1">
        <v>1</v>
      </c>
      <c r="G426" s="1">
        <v>1</v>
      </c>
      <c r="H426" s="1"/>
      <c r="I426" s="1"/>
      <c r="J426" s="8">
        <v>43619</v>
      </c>
      <c r="K426" s="1"/>
      <c r="L426" s="1"/>
      <c r="M426" s="1">
        <f>YEAR(Tableau2[[#This Row],[date]])</f>
        <v>2019</v>
      </c>
    </row>
    <row r="427" spans="1:13" x14ac:dyDescent="0.2">
      <c r="A427" s="1" t="s">
        <v>253</v>
      </c>
      <c r="B427" s="13" t="s">
        <v>688</v>
      </c>
      <c r="C427" s="1" t="s">
        <v>684</v>
      </c>
      <c r="D427" s="1" t="s">
        <v>253</v>
      </c>
      <c r="E427" s="1">
        <v>1</v>
      </c>
      <c r="F427" s="1">
        <v>1</v>
      </c>
      <c r="G427" s="1">
        <v>0</v>
      </c>
      <c r="H427" s="1"/>
      <c r="I427" s="1"/>
      <c r="J427" s="8">
        <v>43605</v>
      </c>
      <c r="K427" s="1"/>
      <c r="L427" s="10">
        <v>2.4074074074074076E-3</v>
      </c>
      <c r="M427" s="1">
        <f>YEAR(Tableau2[[#This Row],[date]])</f>
        <v>2019</v>
      </c>
    </row>
    <row r="428" spans="1:13" x14ac:dyDescent="0.2">
      <c r="A428" s="1" t="s">
        <v>253</v>
      </c>
      <c r="B428" s="13" t="s">
        <v>687</v>
      </c>
      <c r="C428" s="1" t="s">
        <v>684</v>
      </c>
      <c r="D428" s="1" t="s">
        <v>253</v>
      </c>
      <c r="E428" s="1">
        <v>1</v>
      </c>
      <c r="F428" s="1">
        <v>0</v>
      </c>
      <c r="G428" s="1">
        <v>0</v>
      </c>
      <c r="H428" s="1"/>
      <c r="I428" s="1"/>
      <c r="J428" s="8">
        <v>43612</v>
      </c>
      <c r="K428" s="1"/>
      <c r="L428" s="10">
        <v>2.7662037037037034E-3</v>
      </c>
      <c r="M428" s="1">
        <f>YEAR(Tableau2[[#This Row],[date]])</f>
        <v>2019</v>
      </c>
    </row>
    <row r="429" spans="1:13" x14ac:dyDescent="0.2">
      <c r="A429" s="1" t="s">
        <v>253</v>
      </c>
      <c r="B429" s="13" t="s">
        <v>693</v>
      </c>
      <c r="C429" s="1" t="s">
        <v>684</v>
      </c>
      <c r="D429" s="1" t="s">
        <v>253</v>
      </c>
      <c r="E429" s="1">
        <v>0</v>
      </c>
      <c r="F429" s="1">
        <v>0</v>
      </c>
      <c r="G429" s="1">
        <v>1</v>
      </c>
      <c r="H429" s="1"/>
      <c r="I429" s="1"/>
      <c r="J429" s="8">
        <v>43612</v>
      </c>
      <c r="K429" s="1"/>
      <c r="L429" s="10">
        <v>2.9513888888888888E-3</v>
      </c>
      <c r="M429" s="1">
        <f>YEAR(Tableau2[[#This Row],[date]])</f>
        <v>2019</v>
      </c>
    </row>
    <row r="430" spans="1:13" x14ac:dyDescent="0.2">
      <c r="A430" s="1" t="s">
        <v>253</v>
      </c>
      <c r="B430" s="13" t="s">
        <v>689</v>
      </c>
      <c r="C430" s="1" t="s">
        <v>684</v>
      </c>
      <c r="D430" s="1" t="s">
        <v>253</v>
      </c>
      <c r="E430" s="1">
        <v>1</v>
      </c>
      <c r="F430" s="1">
        <v>0</v>
      </c>
      <c r="G430" s="1">
        <v>0</v>
      </c>
      <c r="H430" s="1"/>
      <c r="I430" s="1"/>
      <c r="J430" s="8">
        <v>43598</v>
      </c>
      <c r="K430" s="1"/>
      <c r="L430" s="10">
        <v>2.5578703703703705E-3</v>
      </c>
      <c r="M430" s="1">
        <f>YEAR(Tableau2[[#This Row],[date]])</f>
        <v>2019</v>
      </c>
    </row>
    <row r="431" spans="1:13" x14ac:dyDescent="0.2">
      <c r="A431" s="1" t="s">
        <v>253</v>
      </c>
      <c r="B431" s="13" t="s">
        <v>690</v>
      </c>
      <c r="C431" s="1" t="s">
        <v>684</v>
      </c>
      <c r="D431" s="1" t="s">
        <v>253</v>
      </c>
      <c r="E431" s="1">
        <v>1</v>
      </c>
      <c r="F431" s="1">
        <v>1</v>
      </c>
      <c r="G431" s="1">
        <v>0</v>
      </c>
      <c r="H431" s="1"/>
      <c r="I431" s="1"/>
      <c r="J431" s="8">
        <v>43605</v>
      </c>
      <c r="K431" s="1"/>
      <c r="L431" s="10">
        <v>1.9097222222222222E-3</v>
      </c>
      <c r="M431" s="1">
        <f>YEAR(Tableau2[[#This Row],[date]])</f>
        <v>2019</v>
      </c>
    </row>
    <row r="432" spans="1:13" x14ac:dyDescent="0.2">
      <c r="A432" s="1" t="s">
        <v>253</v>
      </c>
      <c r="B432" s="13" t="s">
        <v>692</v>
      </c>
      <c r="C432" s="1" t="s">
        <v>684</v>
      </c>
      <c r="D432" s="1" t="s">
        <v>253</v>
      </c>
      <c r="E432" s="1">
        <v>1</v>
      </c>
      <c r="F432" s="1">
        <v>1</v>
      </c>
      <c r="G432" s="1">
        <v>0</v>
      </c>
      <c r="H432" s="1"/>
      <c r="I432" s="1"/>
      <c r="J432" s="8">
        <v>43612</v>
      </c>
      <c r="K432" s="1"/>
      <c r="L432" s="10">
        <v>2.2800925925925927E-3</v>
      </c>
      <c r="M432" s="1">
        <f>YEAR(Tableau2[[#This Row],[date]])</f>
        <v>2019</v>
      </c>
    </row>
    <row r="433" spans="1:13" x14ac:dyDescent="0.2">
      <c r="A433" s="1" t="s">
        <v>253</v>
      </c>
      <c r="B433" s="13" t="s">
        <v>691</v>
      </c>
      <c r="C433" s="1" t="s">
        <v>684</v>
      </c>
      <c r="D433" s="1" t="s">
        <v>253</v>
      </c>
      <c r="E433" s="1">
        <v>0</v>
      </c>
      <c r="F433" s="1">
        <v>1</v>
      </c>
      <c r="G433" s="1">
        <v>1</v>
      </c>
      <c r="H433" s="1"/>
      <c r="I433" s="1"/>
      <c r="J433" s="8">
        <v>43612</v>
      </c>
      <c r="K433" s="1"/>
      <c r="L433" s="10">
        <v>2.2800925925925927E-3</v>
      </c>
      <c r="M433" s="1">
        <f>YEAR(Tableau2[[#This Row],[date]])</f>
        <v>2019</v>
      </c>
    </row>
    <row r="434" spans="1:13" x14ac:dyDescent="0.2">
      <c r="A434" s="1" t="s">
        <v>253</v>
      </c>
      <c r="B434" s="13" t="s">
        <v>694</v>
      </c>
      <c r="C434" s="1" t="s">
        <v>684</v>
      </c>
      <c r="D434" s="1" t="s">
        <v>253</v>
      </c>
      <c r="E434" s="1">
        <v>0</v>
      </c>
      <c r="F434" s="1">
        <v>1</v>
      </c>
      <c r="G434" s="1">
        <v>1</v>
      </c>
      <c r="H434" s="1"/>
      <c r="I434" s="1"/>
      <c r="J434" s="8">
        <v>43612</v>
      </c>
      <c r="K434" s="1"/>
      <c r="L434" s="10">
        <v>2.2916666666666667E-3</v>
      </c>
      <c r="M434" s="1">
        <f>YEAR(Tableau2[[#This Row],[date]])</f>
        <v>2019</v>
      </c>
    </row>
    <row r="435" spans="1:13" x14ac:dyDescent="0.2">
      <c r="A435" s="1" t="s">
        <v>253</v>
      </c>
      <c r="B435" s="13" t="s">
        <v>791</v>
      </c>
      <c r="C435" s="1" t="s">
        <v>790</v>
      </c>
      <c r="D435" s="1" t="s">
        <v>253</v>
      </c>
      <c r="E435" s="1">
        <v>1</v>
      </c>
      <c r="F435" s="1">
        <v>0</v>
      </c>
      <c r="G435" s="1">
        <v>0</v>
      </c>
      <c r="H435" s="1"/>
      <c r="I435" s="1"/>
      <c r="J435" s="8">
        <v>43946</v>
      </c>
      <c r="K435" s="1"/>
      <c r="L435" s="10">
        <v>3.1944444444444442E-3</v>
      </c>
      <c r="M435" s="1">
        <f>YEAR(Tableau2[[#This Row],[date]])</f>
        <v>2020</v>
      </c>
    </row>
    <row r="436" spans="1:13" x14ac:dyDescent="0.2">
      <c r="A436" s="1" t="s">
        <v>253</v>
      </c>
      <c r="B436" s="13" t="s">
        <v>792</v>
      </c>
      <c r="C436" s="1" t="s">
        <v>790</v>
      </c>
      <c r="D436" s="1" t="s">
        <v>253</v>
      </c>
      <c r="E436" s="1">
        <v>0</v>
      </c>
      <c r="F436" s="1">
        <v>1</v>
      </c>
      <c r="G436" s="1">
        <v>0</v>
      </c>
      <c r="H436" s="1"/>
      <c r="I436" s="1"/>
      <c r="J436" s="8">
        <v>43945</v>
      </c>
      <c r="K436" s="1"/>
      <c r="L436" s="10">
        <v>5.8680555555555543E-3</v>
      </c>
      <c r="M436" s="1">
        <f>YEAR(Tableau2[[#This Row],[date]])</f>
        <v>2020</v>
      </c>
    </row>
    <row r="437" spans="1:13" x14ac:dyDescent="0.2">
      <c r="A437" s="1" t="s">
        <v>253</v>
      </c>
      <c r="B437" s="13" t="s">
        <v>795</v>
      </c>
      <c r="C437" s="1" t="s">
        <v>790</v>
      </c>
      <c r="D437" s="1" t="s">
        <v>253</v>
      </c>
      <c r="E437" s="1">
        <v>1</v>
      </c>
      <c r="F437" s="1">
        <v>1</v>
      </c>
      <c r="G437" s="1">
        <v>1</v>
      </c>
      <c r="H437" s="1"/>
      <c r="I437" s="1"/>
      <c r="J437" s="8">
        <v>43931</v>
      </c>
      <c r="K437" s="1"/>
      <c r="L437" s="10">
        <v>1.3078703703703703E-2</v>
      </c>
      <c r="M437" s="1">
        <f>YEAR(Tableau2[[#This Row],[date]])</f>
        <v>2020</v>
      </c>
    </row>
    <row r="438" spans="1:13" x14ac:dyDescent="0.2">
      <c r="A438" s="1" t="s">
        <v>163</v>
      </c>
      <c r="B438" s="12" t="s">
        <v>306</v>
      </c>
      <c r="C438" s="1" t="s">
        <v>367</v>
      </c>
      <c r="D438" s="1" t="s">
        <v>7</v>
      </c>
      <c r="E438" s="1">
        <v>0</v>
      </c>
      <c r="F438" s="1">
        <v>1</v>
      </c>
      <c r="G438" s="1">
        <v>0</v>
      </c>
      <c r="H438" s="1"/>
      <c r="I438" s="1"/>
      <c r="J438" s="8">
        <v>43031</v>
      </c>
      <c r="K438" s="1">
        <v>8</v>
      </c>
      <c r="L438" s="1"/>
      <c r="M438" s="1">
        <f>YEAR(Tableau2[[#This Row],[date]])</f>
        <v>2017</v>
      </c>
    </row>
    <row r="439" spans="1:13" x14ac:dyDescent="0.2">
      <c r="A439" s="1" t="s">
        <v>980</v>
      </c>
      <c r="B439" s="13" t="s">
        <v>982</v>
      </c>
      <c r="C439" s="1" t="s">
        <v>983</v>
      </c>
      <c r="D439" s="1" t="s">
        <v>7</v>
      </c>
      <c r="E439" s="1">
        <v>1</v>
      </c>
      <c r="F439" s="1">
        <v>0</v>
      </c>
      <c r="G439" s="1">
        <v>0</v>
      </c>
      <c r="H439" s="1"/>
      <c r="I439" s="1"/>
      <c r="J439" s="8">
        <v>44492</v>
      </c>
      <c r="K439" s="1">
        <v>26</v>
      </c>
      <c r="L439" s="1"/>
      <c r="M439" s="1">
        <f>YEAR(Tableau2[[#This Row],[date]])</f>
        <v>2021</v>
      </c>
    </row>
    <row r="440" spans="1:13" x14ac:dyDescent="0.2">
      <c r="A440" s="1" t="s">
        <v>956</v>
      </c>
      <c r="B440" s="13" t="s">
        <v>957</v>
      </c>
      <c r="C440" s="1" t="s">
        <v>958</v>
      </c>
      <c r="D440" s="1" t="s">
        <v>7</v>
      </c>
      <c r="E440" s="1">
        <v>1</v>
      </c>
      <c r="F440" s="1">
        <v>0</v>
      </c>
      <c r="G440" s="1">
        <v>0</v>
      </c>
      <c r="H440" s="1"/>
      <c r="I440" s="1"/>
      <c r="J440" s="8">
        <v>44253</v>
      </c>
      <c r="K440" s="1">
        <v>8</v>
      </c>
      <c r="L440" s="1"/>
      <c r="M440" s="1">
        <f>YEAR(Tableau2[[#This Row],[date]])</f>
        <v>2021</v>
      </c>
    </row>
    <row r="441" spans="1:13" x14ac:dyDescent="0.2">
      <c r="A441" s="1" t="s">
        <v>206</v>
      </c>
      <c r="B441" s="12" t="s">
        <v>232</v>
      </c>
      <c r="C441" s="1" t="s">
        <v>240</v>
      </c>
      <c r="D441" s="1" t="s">
        <v>7</v>
      </c>
      <c r="E441" s="1">
        <v>1</v>
      </c>
      <c r="F441" s="1">
        <v>0</v>
      </c>
      <c r="G441" s="1">
        <v>0</v>
      </c>
      <c r="H441" s="1"/>
      <c r="I441" s="1"/>
      <c r="J441" s="8">
        <v>41954</v>
      </c>
      <c r="K441" s="1">
        <v>4</v>
      </c>
      <c r="L441" s="1"/>
      <c r="M441" s="1">
        <f>YEAR(Tableau2[[#This Row],[date]])</f>
        <v>2014</v>
      </c>
    </row>
    <row r="442" spans="1:13" x14ac:dyDescent="0.2">
      <c r="A442" s="1" t="s">
        <v>208</v>
      </c>
      <c r="B442" s="12" t="s">
        <v>234</v>
      </c>
      <c r="C442" s="1" t="s">
        <v>240</v>
      </c>
      <c r="D442" s="1" t="s">
        <v>7</v>
      </c>
      <c r="E442" s="1">
        <v>1</v>
      </c>
      <c r="F442" s="1">
        <v>0</v>
      </c>
      <c r="G442" s="1">
        <v>0</v>
      </c>
      <c r="H442" s="1"/>
      <c r="I442" s="1"/>
      <c r="J442" s="8">
        <v>41960</v>
      </c>
      <c r="K442" s="1">
        <v>4</v>
      </c>
      <c r="L442" s="1"/>
      <c r="M442" s="1">
        <f>YEAR(Tableau2[[#This Row],[date]])</f>
        <v>2014</v>
      </c>
    </row>
    <row r="443" spans="1:13" x14ac:dyDescent="0.2">
      <c r="A443" s="1" t="s">
        <v>207</v>
      </c>
      <c r="B443" s="12" t="s">
        <v>233</v>
      </c>
      <c r="C443" s="1" t="s">
        <v>240</v>
      </c>
      <c r="D443" s="1" t="s">
        <v>7</v>
      </c>
      <c r="E443" s="1">
        <v>1</v>
      </c>
      <c r="F443" s="1">
        <v>0</v>
      </c>
      <c r="G443" s="1">
        <v>0</v>
      </c>
      <c r="H443" s="1"/>
      <c r="I443" s="1"/>
      <c r="J443" s="8">
        <v>41960</v>
      </c>
      <c r="K443" s="1">
        <v>3</v>
      </c>
      <c r="L443" s="1"/>
      <c r="M443" s="1">
        <f>YEAR(Tableau2[[#This Row],[date]])</f>
        <v>2014</v>
      </c>
    </row>
    <row r="444" spans="1:13" x14ac:dyDescent="0.2">
      <c r="A444" s="1" t="s">
        <v>948</v>
      </c>
      <c r="B444" s="13" t="s">
        <v>950</v>
      </c>
      <c r="C444" s="1" t="s">
        <v>949</v>
      </c>
      <c r="D444" s="1" t="s">
        <v>7</v>
      </c>
      <c r="E444" s="1">
        <v>1</v>
      </c>
      <c r="F444" s="1">
        <v>0</v>
      </c>
      <c r="G444" s="1">
        <v>0</v>
      </c>
      <c r="H444" s="1"/>
      <c r="I444" s="1"/>
      <c r="J444" s="8">
        <v>44370</v>
      </c>
      <c r="K444" s="1">
        <v>6</v>
      </c>
      <c r="L444" s="1"/>
      <c r="M444" s="1">
        <f>YEAR(Tableau2[[#This Row],[date]])</f>
        <v>2021</v>
      </c>
    </row>
    <row r="445" spans="1:13" x14ac:dyDescent="0.2">
      <c r="A445" s="1" t="s">
        <v>1213</v>
      </c>
      <c r="B445" s="13" t="s">
        <v>1214</v>
      </c>
      <c r="C445" s="1" t="s">
        <v>1215</v>
      </c>
      <c r="D445" s="1" t="s">
        <v>1216</v>
      </c>
      <c r="E445" s="1">
        <v>1</v>
      </c>
      <c r="F445" s="1">
        <v>1</v>
      </c>
      <c r="G445" s="1">
        <v>0</v>
      </c>
      <c r="H445" s="1"/>
      <c r="I445" s="1"/>
      <c r="J445" s="8">
        <v>44962</v>
      </c>
      <c r="K445" s="1">
        <v>33</v>
      </c>
      <c r="L445" s="1"/>
      <c r="M445" s="1">
        <f>YEAR(Tableau2[[#This Row],[date]])</f>
        <v>2023</v>
      </c>
    </row>
    <row r="446" spans="1:13" x14ac:dyDescent="0.2">
      <c r="A446" s="1" t="s">
        <v>1217</v>
      </c>
      <c r="B446" s="13" t="s">
        <v>1218</v>
      </c>
      <c r="C446" s="1" t="s">
        <v>1219</v>
      </c>
      <c r="D446" s="1" t="s">
        <v>7</v>
      </c>
      <c r="E446" s="1">
        <v>1</v>
      </c>
      <c r="F446" s="1">
        <v>0</v>
      </c>
      <c r="G446" s="1">
        <v>0</v>
      </c>
      <c r="H446" s="1"/>
      <c r="I446" s="1"/>
      <c r="J446" s="8">
        <v>44960</v>
      </c>
      <c r="K446" s="1">
        <v>2</v>
      </c>
      <c r="L446" s="1"/>
      <c r="M446" s="1">
        <f>YEAR(Tableau2[[#This Row],[date]])</f>
        <v>2023</v>
      </c>
    </row>
    <row r="447" spans="1:13" x14ac:dyDescent="0.2">
      <c r="A447" s="1" t="s">
        <v>253</v>
      </c>
      <c r="B447" s="13" t="s">
        <v>525</v>
      </c>
      <c r="C447" s="1" t="s">
        <v>613</v>
      </c>
      <c r="D447" s="1" t="s">
        <v>253</v>
      </c>
      <c r="E447" s="1">
        <v>1</v>
      </c>
      <c r="F447" s="1">
        <v>0</v>
      </c>
      <c r="G447" s="1">
        <v>0</v>
      </c>
      <c r="H447" s="1"/>
      <c r="I447" s="1"/>
      <c r="J447" s="8">
        <v>39524</v>
      </c>
      <c r="K447" s="1"/>
      <c r="L447" s="10">
        <v>6.1805555555555563E-3</v>
      </c>
      <c r="M447" s="1">
        <f>YEAR(Tableau2[[#This Row],[date]])</f>
        <v>2008</v>
      </c>
    </row>
    <row r="448" spans="1:13" x14ac:dyDescent="0.2">
      <c r="A448" s="1" t="s">
        <v>253</v>
      </c>
      <c r="B448" s="13" t="s">
        <v>523</v>
      </c>
      <c r="C448" s="1" t="s">
        <v>612</v>
      </c>
      <c r="D448" s="1" t="s">
        <v>253</v>
      </c>
      <c r="E448" s="1">
        <v>1</v>
      </c>
      <c r="F448" s="1">
        <v>0</v>
      </c>
      <c r="G448" s="1">
        <v>0</v>
      </c>
      <c r="H448" s="1"/>
      <c r="I448" s="1"/>
      <c r="J448" s="8">
        <v>39524</v>
      </c>
      <c r="K448" s="1"/>
      <c r="L448" s="10">
        <v>4.8611111111111112E-3</v>
      </c>
      <c r="M448" s="1">
        <f>YEAR(Tableau2[[#This Row],[date]])</f>
        <v>2008</v>
      </c>
    </row>
    <row r="449" spans="1:13" x14ac:dyDescent="0.2">
      <c r="A449" s="1" t="s">
        <v>253</v>
      </c>
      <c r="B449" s="13" t="s">
        <v>524</v>
      </c>
      <c r="C449" s="1" t="s">
        <v>611</v>
      </c>
      <c r="D449" s="1" t="s">
        <v>253</v>
      </c>
      <c r="E449" s="1">
        <v>1</v>
      </c>
      <c r="F449" s="1">
        <v>0</v>
      </c>
      <c r="G449" s="1">
        <v>0</v>
      </c>
      <c r="H449" s="1"/>
      <c r="I449" s="1"/>
      <c r="J449" s="8">
        <v>39524</v>
      </c>
      <c r="K449" s="1"/>
      <c r="L449" s="10">
        <v>2.8009259259259259E-3</v>
      </c>
      <c r="M449" s="1">
        <f>YEAR(Tableau2[[#This Row],[date]])</f>
        <v>2008</v>
      </c>
    </row>
    <row r="450" spans="1:13" x14ac:dyDescent="0.2">
      <c r="A450" s="1" t="s">
        <v>253</v>
      </c>
      <c r="B450" s="13" t="s">
        <v>426</v>
      </c>
      <c r="C450" s="1" t="s">
        <v>663</v>
      </c>
      <c r="D450" s="1" t="s">
        <v>253</v>
      </c>
      <c r="E450" s="1">
        <v>0</v>
      </c>
      <c r="F450" s="1">
        <v>0</v>
      </c>
      <c r="G450" s="1">
        <v>1</v>
      </c>
      <c r="H450" s="1"/>
      <c r="I450" s="1"/>
      <c r="J450" s="8">
        <v>42100</v>
      </c>
      <c r="K450" s="1"/>
      <c r="L450" s="10">
        <v>5.8449074074074072E-3</v>
      </c>
      <c r="M450" s="1">
        <f>YEAR(Tableau2[[#This Row],[date]])</f>
        <v>2015</v>
      </c>
    </row>
    <row r="451" spans="1:13" x14ac:dyDescent="0.2">
      <c r="A451" s="1" t="s">
        <v>253</v>
      </c>
      <c r="B451" s="13" t="s">
        <v>569</v>
      </c>
      <c r="C451" s="1" t="s">
        <v>663</v>
      </c>
      <c r="D451" s="1" t="s">
        <v>253</v>
      </c>
      <c r="E451" s="1">
        <v>0</v>
      </c>
      <c r="F451" s="1">
        <v>0</v>
      </c>
      <c r="G451" s="1">
        <v>1</v>
      </c>
      <c r="H451" s="1"/>
      <c r="I451" s="1"/>
      <c r="J451" s="8">
        <v>42093</v>
      </c>
      <c r="K451" s="1"/>
      <c r="L451" s="10">
        <v>5.1504629629629635E-3</v>
      </c>
      <c r="M451" s="1">
        <f>YEAR(Tableau2[[#This Row],[date]])</f>
        <v>2015</v>
      </c>
    </row>
    <row r="452" spans="1:13" x14ac:dyDescent="0.2">
      <c r="A452" s="1" t="s">
        <v>253</v>
      </c>
      <c r="B452" s="13" t="s">
        <v>424</v>
      </c>
      <c r="C452" s="1" t="s">
        <v>663</v>
      </c>
      <c r="D452" s="1" t="s">
        <v>253</v>
      </c>
      <c r="E452" s="1">
        <v>0</v>
      </c>
      <c r="F452" s="1">
        <v>0</v>
      </c>
      <c r="G452" s="1">
        <v>1</v>
      </c>
      <c r="H452" s="1"/>
      <c r="I452" s="1"/>
      <c r="J452" s="8">
        <v>42149</v>
      </c>
      <c r="K452" s="1"/>
      <c r="L452" s="10">
        <v>2.6504629629629625E-3</v>
      </c>
      <c r="M452" s="1">
        <f>YEAR(Tableau2[[#This Row],[date]])</f>
        <v>2015</v>
      </c>
    </row>
    <row r="453" spans="1:13" x14ac:dyDescent="0.2">
      <c r="A453" s="1" t="s">
        <v>253</v>
      </c>
      <c r="B453" s="13" t="s">
        <v>425</v>
      </c>
      <c r="C453" s="1" t="s">
        <v>663</v>
      </c>
      <c r="D453" s="1" t="s">
        <v>253</v>
      </c>
      <c r="E453" s="1">
        <v>0</v>
      </c>
      <c r="F453" s="1">
        <v>0</v>
      </c>
      <c r="G453" s="1">
        <v>1</v>
      </c>
      <c r="H453" s="1"/>
      <c r="I453" s="1"/>
      <c r="J453" s="8">
        <v>42098</v>
      </c>
      <c r="K453" s="1"/>
      <c r="L453" s="10">
        <v>4.7453703703703703E-3</v>
      </c>
      <c r="M453" s="1">
        <f>YEAR(Tableau2[[#This Row],[date]])</f>
        <v>2015</v>
      </c>
    </row>
    <row r="454" spans="1:13" x14ac:dyDescent="0.2">
      <c r="A454" s="1" t="s">
        <v>253</v>
      </c>
      <c r="B454" s="13" t="s">
        <v>491</v>
      </c>
      <c r="C454" s="1" t="s">
        <v>594</v>
      </c>
      <c r="D454" s="1" t="s">
        <v>253</v>
      </c>
      <c r="E454" s="1">
        <v>0</v>
      </c>
      <c r="F454" s="1">
        <v>0</v>
      </c>
      <c r="G454" s="1">
        <v>1</v>
      </c>
      <c r="H454" s="1"/>
      <c r="I454" s="1"/>
      <c r="J454" s="8">
        <v>39940</v>
      </c>
      <c r="K454" s="1"/>
      <c r="L454" s="10">
        <v>4.2708333333333339E-3</v>
      </c>
      <c r="M454" s="1">
        <f>YEAR(Tableau2[[#This Row],[date]])</f>
        <v>2009</v>
      </c>
    </row>
    <row r="455" spans="1:13" x14ac:dyDescent="0.2">
      <c r="A455" s="1" t="s">
        <v>253</v>
      </c>
      <c r="B455" s="13" t="s">
        <v>492</v>
      </c>
      <c r="C455" s="1" t="s">
        <v>594</v>
      </c>
      <c r="D455" s="1" t="s">
        <v>253</v>
      </c>
      <c r="E455" s="1">
        <v>0</v>
      </c>
      <c r="F455" s="1">
        <v>0</v>
      </c>
      <c r="G455" s="1">
        <v>1</v>
      </c>
      <c r="H455" s="1"/>
      <c r="I455" s="1"/>
      <c r="J455" s="8">
        <v>39940</v>
      </c>
      <c r="K455" s="1"/>
      <c r="L455" s="10">
        <v>3.7037037037037034E-3</v>
      </c>
      <c r="M455" s="1">
        <f>YEAR(Tableau2[[#This Row],[date]])</f>
        <v>2009</v>
      </c>
    </row>
    <row r="456" spans="1:13" x14ac:dyDescent="0.2">
      <c r="A456" s="1" t="s">
        <v>253</v>
      </c>
      <c r="B456" s="13" t="s">
        <v>485</v>
      </c>
      <c r="C456" s="1" t="s">
        <v>594</v>
      </c>
      <c r="D456" s="1" t="s">
        <v>253</v>
      </c>
      <c r="E456" s="1">
        <v>0</v>
      </c>
      <c r="F456" s="1">
        <v>0</v>
      </c>
      <c r="G456" s="1">
        <v>1</v>
      </c>
      <c r="H456" s="1"/>
      <c r="I456" s="1"/>
      <c r="J456" s="8">
        <v>39968</v>
      </c>
      <c r="K456" s="1"/>
      <c r="L456" s="10">
        <v>2.8124999999999995E-3</v>
      </c>
      <c r="M456" s="1">
        <f>YEAR(Tableau2[[#This Row],[date]])</f>
        <v>2009</v>
      </c>
    </row>
    <row r="457" spans="1:13" x14ac:dyDescent="0.2">
      <c r="A457" s="1" t="s">
        <v>253</v>
      </c>
      <c r="B457" s="13" t="s">
        <v>493</v>
      </c>
      <c r="C457" s="1" t="s">
        <v>594</v>
      </c>
      <c r="D457" s="1" t="s">
        <v>253</v>
      </c>
      <c r="E457" s="1">
        <v>0</v>
      </c>
      <c r="F457" s="1">
        <v>0</v>
      </c>
      <c r="G457" s="1">
        <v>1</v>
      </c>
      <c r="H457" s="1"/>
      <c r="I457" s="1"/>
      <c r="J457" s="8">
        <v>39890</v>
      </c>
      <c r="K457" s="1"/>
      <c r="L457" s="10">
        <v>2.3726851851851851E-3</v>
      </c>
      <c r="M457" s="1">
        <f>YEAR(Tableau2[[#This Row],[date]])</f>
        <v>2009</v>
      </c>
    </row>
    <row r="458" spans="1:13" x14ac:dyDescent="0.2">
      <c r="A458" s="1" t="s">
        <v>253</v>
      </c>
      <c r="B458" s="13" t="s">
        <v>486</v>
      </c>
      <c r="C458" s="1" t="s">
        <v>594</v>
      </c>
      <c r="D458" s="1" t="s">
        <v>253</v>
      </c>
      <c r="E458" s="1">
        <v>0</v>
      </c>
      <c r="F458" s="1">
        <v>0</v>
      </c>
      <c r="G458" s="1">
        <v>1</v>
      </c>
      <c r="H458" s="1"/>
      <c r="I458" s="1"/>
      <c r="J458" s="8">
        <v>39966</v>
      </c>
      <c r="K458" s="1"/>
      <c r="L458" s="10">
        <v>4.2708333333333339E-3</v>
      </c>
      <c r="M458" s="1">
        <f>YEAR(Tableau2[[#This Row],[date]])</f>
        <v>2009</v>
      </c>
    </row>
    <row r="459" spans="1:13" x14ac:dyDescent="0.2">
      <c r="A459" s="1" t="s">
        <v>253</v>
      </c>
      <c r="B459" s="13" t="s">
        <v>490</v>
      </c>
      <c r="C459" s="1" t="s">
        <v>598</v>
      </c>
      <c r="D459" s="1" t="s">
        <v>253</v>
      </c>
      <c r="E459" s="1">
        <v>0</v>
      </c>
      <c r="F459" s="1">
        <v>0</v>
      </c>
      <c r="G459" s="1">
        <v>1</v>
      </c>
      <c r="H459" s="1"/>
      <c r="I459" s="1"/>
      <c r="J459" s="8">
        <v>39945</v>
      </c>
      <c r="K459" s="1"/>
      <c r="L459" s="10">
        <v>7.013888888888889E-3</v>
      </c>
      <c r="M459" s="1">
        <f>YEAR(Tableau2[[#This Row],[date]])</f>
        <v>2009</v>
      </c>
    </row>
    <row r="460" spans="1:13" x14ac:dyDescent="0.2">
      <c r="A460" s="1" t="s">
        <v>253</v>
      </c>
      <c r="B460" s="13" t="s">
        <v>487</v>
      </c>
      <c r="C460" s="1" t="s">
        <v>595</v>
      </c>
      <c r="D460" s="1" t="s">
        <v>253</v>
      </c>
      <c r="E460" s="1">
        <v>0</v>
      </c>
      <c r="F460" s="1">
        <v>0</v>
      </c>
      <c r="G460" s="1">
        <v>1</v>
      </c>
      <c r="H460" s="1"/>
      <c r="I460" s="1"/>
      <c r="J460" s="8">
        <v>39946</v>
      </c>
      <c r="K460" s="1"/>
      <c r="L460" s="10">
        <v>7.0601851851851841E-3</v>
      </c>
      <c r="M460" s="1">
        <f>YEAR(Tableau2[[#This Row],[date]])</f>
        <v>2009</v>
      </c>
    </row>
    <row r="461" spans="1:13" x14ac:dyDescent="0.2">
      <c r="A461" s="1" t="s">
        <v>253</v>
      </c>
      <c r="B461" s="13" t="s">
        <v>488</v>
      </c>
      <c r="C461" s="1" t="s">
        <v>596</v>
      </c>
      <c r="D461" s="1" t="s">
        <v>253</v>
      </c>
      <c r="E461" s="1">
        <v>0</v>
      </c>
      <c r="F461" s="1">
        <v>0</v>
      </c>
      <c r="G461" s="1">
        <v>1</v>
      </c>
      <c r="H461" s="1"/>
      <c r="I461" s="1"/>
      <c r="J461" s="8">
        <v>39948</v>
      </c>
      <c r="K461" s="1"/>
      <c r="L461" s="10">
        <v>4.4560185185185189E-3</v>
      </c>
      <c r="M461" s="1">
        <f>YEAR(Tableau2[[#This Row],[date]])</f>
        <v>2009</v>
      </c>
    </row>
    <row r="462" spans="1:13" x14ac:dyDescent="0.2">
      <c r="A462" s="1" t="s">
        <v>253</v>
      </c>
      <c r="B462" s="13" t="s">
        <v>489</v>
      </c>
      <c r="C462" s="1" t="s">
        <v>597</v>
      </c>
      <c r="D462" s="1" t="s">
        <v>253</v>
      </c>
      <c r="E462" s="1">
        <v>0</v>
      </c>
      <c r="F462" s="1">
        <v>0</v>
      </c>
      <c r="G462" s="1">
        <v>1</v>
      </c>
      <c r="H462" s="1"/>
      <c r="I462" s="1"/>
      <c r="J462" s="8">
        <v>39949</v>
      </c>
      <c r="K462" s="1"/>
      <c r="L462" s="10">
        <v>5.5208333333333333E-3</v>
      </c>
      <c r="M462" s="1">
        <f>YEAR(Tableau2[[#This Row],[date]])</f>
        <v>2009</v>
      </c>
    </row>
    <row r="463" spans="1:13" x14ac:dyDescent="0.2">
      <c r="A463" s="1" t="s">
        <v>253</v>
      </c>
      <c r="B463" s="13" t="s">
        <v>463</v>
      </c>
      <c r="C463" s="1" t="s">
        <v>404</v>
      </c>
      <c r="D463" s="1" t="s">
        <v>253</v>
      </c>
      <c r="E463" s="1">
        <v>0</v>
      </c>
      <c r="F463" s="1">
        <v>0</v>
      </c>
      <c r="G463" s="1">
        <v>1</v>
      </c>
      <c r="H463" s="1"/>
      <c r="I463" s="1"/>
      <c r="J463" s="8">
        <v>41017</v>
      </c>
      <c r="K463" s="1"/>
      <c r="L463" s="10">
        <v>3.3217592592592591E-3</v>
      </c>
      <c r="M463" s="1">
        <f>YEAR(Tableau2[[#This Row],[date]])</f>
        <v>2012</v>
      </c>
    </row>
    <row r="464" spans="1:13" x14ac:dyDescent="0.2">
      <c r="A464" s="1" t="s">
        <v>253</v>
      </c>
      <c r="B464" s="13" t="s">
        <v>565</v>
      </c>
      <c r="C464" s="1" t="s">
        <v>404</v>
      </c>
      <c r="D464" s="1" t="s">
        <v>253</v>
      </c>
      <c r="E464" s="1">
        <v>1</v>
      </c>
      <c r="F464" s="1">
        <v>0</v>
      </c>
      <c r="G464" s="1">
        <v>1</v>
      </c>
      <c r="H464" s="1"/>
      <c r="I464" s="1"/>
      <c r="J464" s="8">
        <v>40973</v>
      </c>
      <c r="K464" s="1"/>
      <c r="L464" s="10">
        <v>3.3449074074074071E-3</v>
      </c>
      <c r="M464" s="1">
        <f>YEAR(Tableau2[[#This Row],[date]])</f>
        <v>2012</v>
      </c>
    </row>
    <row r="465" spans="1:13" x14ac:dyDescent="0.2">
      <c r="A465" s="1" t="s">
        <v>253</v>
      </c>
      <c r="B465" s="13" t="s">
        <v>465</v>
      </c>
      <c r="C465" s="1" t="s">
        <v>404</v>
      </c>
      <c r="D465" s="1" t="s">
        <v>253</v>
      </c>
      <c r="E465" s="19">
        <v>1</v>
      </c>
      <c r="F465" s="19">
        <v>0</v>
      </c>
      <c r="G465" s="19">
        <v>1</v>
      </c>
      <c r="H465" s="19"/>
      <c r="I465" s="19"/>
      <c r="J465" s="8">
        <v>40975</v>
      </c>
      <c r="K465" s="1"/>
      <c r="L465" s="10">
        <v>3.0092592592592588E-3</v>
      </c>
      <c r="M465" s="1">
        <f>YEAR(Tableau2[[#This Row],[date]])</f>
        <v>2012</v>
      </c>
    </row>
    <row r="466" spans="1:13" x14ac:dyDescent="0.2">
      <c r="A466" s="1" t="s">
        <v>253</v>
      </c>
      <c r="B466" s="13" t="s">
        <v>436</v>
      </c>
      <c r="C466" s="1" t="s">
        <v>404</v>
      </c>
      <c r="D466" s="1" t="s">
        <v>253</v>
      </c>
      <c r="E466" s="19">
        <v>0</v>
      </c>
      <c r="F466" s="19">
        <v>0</v>
      </c>
      <c r="G466" s="19">
        <v>1</v>
      </c>
      <c r="H466" s="19"/>
      <c r="I466" s="19"/>
      <c r="J466" s="8">
        <v>42000</v>
      </c>
      <c r="K466" s="1"/>
      <c r="L466" s="10">
        <v>5.162037037037037E-3</v>
      </c>
      <c r="M466" s="1">
        <f>YEAR(Tableau2[[#This Row],[date]])</f>
        <v>2014</v>
      </c>
    </row>
    <row r="467" spans="1:13" x14ac:dyDescent="0.2">
      <c r="A467" s="1" t="s">
        <v>253</v>
      </c>
      <c r="B467" s="13" t="s">
        <v>461</v>
      </c>
      <c r="C467" s="1" t="s">
        <v>404</v>
      </c>
      <c r="D467" s="1" t="s">
        <v>253</v>
      </c>
      <c r="E467" s="19">
        <v>0</v>
      </c>
      <c r="F467" s="19">
        <v>0</v>
      </c>
      <c r="G467" s="19">
        <v>1</v>
      </c>
      <c r="H467" s="19"/>
      <c r="I467" s="19"/>
      <c r="J467" s="8">
        <v>41202</v>
      </c>
      <c r="K467" s="1"/>
      <c r="L467" s="10">
        <v>2.1296296296296298E-3</v>
      </c>
      <c r="M467" s="1">
        <f>YEAR(Tableau2[[#This Row],[date]])</f>
        <v>2012</v>
      </c>
    </row>
    <row r="468" spans="1:13" x14ac:dyDescent="0.2">
      <c r="A468" s="1" t="s">
        <v>253</v>
      </c>
      <c r="B468" s="13" t="s">
        <v>458</v>
      </c>
      <c r="C468" s="1" t="s">
        <v>404</v>
      </c>
      <c r="D468" s="1" t="s">
        <v>253</v>
      </c>
      <c r="E468" s="19">
        <v>1</v>
      </c>
      <c r="F468" s="19">
        <v>0</v>
      </c>
      <c r="G468" s="19">
        <v>1</v>
      </c>
      <c r="H468" s="19"/>
      <c r="I468" s="19"/>
      <c r="J468" s="8">
        <v>41456</v>
      </c>
      <c r="K468" s="1"/>
      <c r="L468" s="10">
        <v>3.37962962962963E-3</v>
      </c>
      <c r="M468" s="1">
        <f>YEAR(Tableau2[[#This Row],[date]])</f>
        <v>2013</v>
      </c>
    </row>
    <row r="469" spans="1:13" x14ac:dyDescent="0.2">
      <c r="A469" s="1" t="s">
        <v>157</v>
      </c>
      <c r="B469" s="12" t="s">
        <v>84</v>
      </c>
      <c r="C469" s="1" t="s">
        <v>405</v>
      </c>
      <c r="D469" s="1" t="s">
        <v>7</v>
      </c>
      <c r="E469" s="1">
        <v>0</v>
      </c>
      <c r="F469" s="1">
        <v>0</v>
      </c>
      <c r="G469" s="1">
        <v>1</v>
      </c>
      <c r="H469" s="1"/>
      <c r="I469" s="1"/>
      <c r="J469" s="8">
        <v>41169</v>
      </c>
      <c r="K469" s="1">
        <v>143</v>
      </c>
      <c r="L469" s="1">
        <v>0</v>
      </c>
      <c r="M469" s="1">
        <f>YEAR(Tableau2[[#This Row],[date]])</f>
        <v>2012</v>
      </c>
    </row>
    <row r="470" spans="1:13" x14ac:dyDescent="0.2">
      <c r="A470" s="1" t="s">
        <v>156</v>
      </c>
      <c r="B470" s="12" t="s">
        <v>83</v>
      </c>
      <c r="C470" s="1" t="s">
        <v>406</v>
      </c>
      <c r="D470" s="1" t="s">
        <v>7</v>
      </c>
      <c r="E470" s="1">
        <v>0</v>
      </c>
      <c r="F470" s="1">
        <v>0</v>
      </c>
      <c r="G470" s="1">
        <v>1</v>
      </c>
      <c r="H470" s="1"/>
      <c r="I470" s="1"/>
      <c r="J470" s="8">
        <v>41270</v>
      </c>
      <c r="K470" s="1">
        <v>90</v>
      </c>
      <c r="L470" s="1">
        <v>0</v>
      </c>
      <c r="M470" s="1">
        <f>YEAR(Tableau2[[#This Row],[date]])</f>
        <v>2012</v>
      </c>
    </row>
    <row r="471" spans="1:13" x14ac:dyDescent="0.2">
      <c r="A471" s="1" t="s">
        <v>866</v>
      </c>
      <c r="B471" s="13" t="s">
        <v>864</v>
      </c>
      <c r="C471" s="1" t="s">
        <v>865</v>
      </c>
      <c r="D471" s="1" t="s">
        <v>802</v>
      </c>
      <c r="E471" s="1">
        <v>0</v>
      </c>
      <c r="F471" s="1">
        <v>0</v>
      </c>
      <c r="G471" s="1">
        <v>1</v>
      </c>
      <c r="H471" s="1">
        <v>0</v>
      </c>
      <c r="I471" s="1">
        <v>0</v>
      </c>
      <c r="J471" s="8">
        <v>40393</v>
      </c>
      <c r="K471" s="1">
        <v>36</v>
      </c>
      <c r="L471" s="10"/>
      <c r="M471" s="1">
        <f>YEAR(Tableau2[[#This Row],[date]])</f>
        <v>2010</v>
      </c>
    </row>
    <row r="472" spans="1:13" x14ac:dyDescent="0.2">
      <c r="A472" s="1" t="s">
        <v>855</v>
      </c>
      <c r="B472" s="13" t="s">
        <v>856</v>
      </c>
      <c r="C472" s="1" t="s">
        <v>857</v>
      </c>
      <c r="D472" s="1" t="s">
        <v>802</v>
      </c>
      <c r="E472" s="1">
        <v>0</v>
      </c>
      <c r="F472" s="1">
        <v>0</v>
      </c>
      <c r="G472" s="1">
        <v>1</v>
      </c>
      <c r="H472" s="1">
        <v>0</v>
      </c>
      <c r="I472" s="1">
        <v>0</v>
      </c>
      <c r="J472" s="8">
        <v>40144</v>
      </c>
      <c r="K472" s="1">
        <v>80</v>
      </c>
      <c r="L472" s="10"/>
      <c r="M472" s="1">
        <f>YEAR(Tableau2[[#This Row],[date]])</f>
        <v>2009</v>
      </c>
    </row>
    <row r="473" spans="1:13" x14ac:dyDescent="0.2">
      <c r="A473" s="1" t="s">
        <v>839</v>
      </c>
      <c r="B473" s="13" t="s">
        <v>838</v>
      </c>
      <c r="C473" s="1" t="s">
        <v>840</v>
      </c>
      <c r="D473" s="1" t="s">
        <v>802</v>
      </c>
      <c r="E473" s="1">
        <v>0</v>
      </c>
      <c r="F473" s="1">
        <v>0</v>
      </c>
      <c r="G473" s="1">
        <v>1</v>
      </c>
      <c r="H473" s="1">
        <v>0</v>
      </c>
      <c r="I473" s="1">
        <v>0</v>
      </c>
      <c r="J473" s="8">
        <v>39904</v>
      </c>
      <c r="K473" s="1">
        <v>19</v>
      </c>
      <c r="L473" s="10"/>
      <c r="M473" s="1">
        <f>YEAR(Tableau2[[#This Row],[date]])</f>
        <v>2009</v>
      </c>
    </row>
    <row r="474" spans="1:13" x14ac:dyDescent="0.2">
      <c r="A474" s="1" t="s">
        <v>843</v>
      </c>
      <c r="B474" s="13" t="s">
        <v>844</v>
      </c>
      <c r="C474" s="1" t="s">
        <v>845</v>
      </c>
      <c r="D474" s="1" t="s">
        <v>802</v>
      </c>
      <c r="E474" s="1">
        <v>0</v>
      </c>
      <c r="F474" s="1">
        <v>0</v>
      </c>
      <c r="G474" s="1">
        <v>1</v>
      </c>
      <c r="H474" s="1">
        <v>0</v>
      </c>
      <c r="I474" s="1">
        <v>0</v>
      </c>
      <c r="J474" s="8">
        <v>40056</v>
      </c>
      <c r="K474" s="1">
        <v>69</v>
      </c>
      <c r="L474" s="10"/>
      <c r="M474" s="1">
        <f>YEAR(Tableau2[[#This Row],[date]])</f>
        <v>2009</v>
      </c>
    </row>
    <row r="475" spans="1:13" x14ac:dyDescent="0.2">
      <c r="A475" s="1" t="s">
        <v>253</v>
      </c>
      <c r="B475" s="13" t="s">
        <v>551</v>
      </c>
      <c r="C475" s="1" t="s">
        <v>639</v>
      </c>
      <c r="D475" s="1" t="s">
        <v>253</v>
      </c>
      <c r="E475" s="1">
        <v>0</v>
      </c>
      <c r="F475" s="1">
        <v>0</v>
      </c>
      <c r="G475" s="1">
        <v>1</v>
      </c>
      <c r="H475" s="1"/>
      <c r="I475" s="1"/>
      <c r="J475" s="8">
        <v>39297</v>
      </c>
      <c r="K475" s="1"/>
      <c r="L475" s="10">
        <v>4.2592592592592595E-3</v>
      </c>
      <c r="M475" s="1">
        <f>YEAR(Tableau2[[#This Row],[date]])</f>
        <v>2007</v>
      </c>
    </row>
    <row r="476" spans="1:13" x14ac:dyDescent="0.2">
      <c r="A476" s="1" t="s">
        <v>253</v>
      </c>
      <c r="B476" s="13" t="s">
        <v>552</v>
      </c>
      <c r="C476" s="1" t="s">
        <v>640</v>
      </c>
      <c r="D476" s="1" t="s">
        <v>253</v>
      </c>
      <c r="E476" s="1">
        <v>0</v>
      </c>
      <c r="F476" s="1">
        <v>0</v>
      </c>
      <c r="G476" s="1">
        <v>1</v>
      </c>
      <c r="H476" s="1"/>
      <c r="I476" s="1"/>
      <c r="J476" s="8">
        <v>39295</v>
      </c>
      <c r="K476" s="1"/>
      <c r="L476" s="10">
        <v>2.5000000000000001E-3</v>
      </c>
      <c r="M476" s="1">
        <f>YEAR(Tableau2[[#This Row],[date]])</f>
        <v>2007</v>
      </c>
    </row>
    <row r="477" spans="1:13" x14ac:dyDescent="0.2">
      <c r="A477" s="1" t="s">
        <v>253</v>
      </c>
      <c r="B477" s="13" t="s">
        <v>553</v>
      </c>
      <c r="C477" s="1" t="s">
        <v>640</v>
      </c>
      <c r="D477" s="1" t="s">
        <v>253</v>
      </c>
      <c r="E477" s="1">
        <v>0</v>
      </c>
      <c r="F477" s="1">
        <v>0</v>
      </c>
      <c r="G477" s="1">
        <v>1</v>
      </c>
      <c r="H477" s="1"/>
      <c r="I477" s="1"/>
      <c r="J477" s="8">
        <v>39295</v>
      </c>
      <c r="K477" s="1"/>
      <c r="L477" s="10">
        <v>5.2314814814814819E-3</v>
      </c>
      <c r="M477" s="1">
        <f>YEAR(Tableau2[[#This Row],[date]])</f>
        <v>2007</v>
      </c>
    </row>
    <row r="478" spans="1:13" x14ac:dyDescent="0.2">
      <c r="A478" s="1" t="s">
        <v>253</v>
      </c>
      <c r="B478" s="13" t="s">
        <v>554</v>
      </c>
      <c r="C478" s="1" t="s">
        <v>641</v>
      </c>
      <c r="D478" s="1" t="s">
        <v>253</v>
      </c>
      <c r="E478" s="1">
        <v>0</v>
      </c>
      <c r="F478" s="1">
        <v>0</v>
      </c>
      <c r="G478" s="1">
        <v>1</v>
      </c>
      <c r="H478" s="1"/>
      <c r="I478" s="1"/>
      <c r="J478" s="8">
        <v>39295</v>
      </c>
      <c r="K478" s="1"/>
      <c r="L478" s="10">
        <v>3.9583333333333337E-3</v>
      </c>
      <c r="M478" s="1">
        <f>YEAR(Tableau2[[#This Row],[date]])</f>
        <v>2007</v>
      </c>
    </row>
    <row r="479" spans="1:13" x14ac:dyDescent="0.2">
      <c r="A479" s="1" t="s">
        <v>253</v>
      </c>
      <c r="B479" s="13" t="s">
        <v>555</v>
      </c>
      <c r="C479" s="1" t="s">
        <v>642</v>
      </c>
      <c r="D479" s="1" t="s">
        <v>253</v>
      </c>
      <c r="E479" s="1">
        <v>0</v>
      </c>
      <c r="F479" s="1">
        <v>0</v>
      </c>
      <c r="G479" s="1">
        <v>1</v>
      </c>
      <c r="H479" s="1"/>
      <c r="I479" s="1"/>
      <c r="J479" s="8">
        <v>39295</v>
      </c>
      <c r="K479" s="1"/>
      <c r="L479" s="10">
        <v>3.9120370370370368E-3</v>
      </c>
      <c r="M479" s="1">
        <f>YEAR(Tableau2[[#This Row],[date]])</f>
        <v>2007</v>
      </c>
    </row>
    <row r="480" spans="1:13" x14ac:dyDescent="0.2">
      <c r="A480" s="1" t="s">
        <v>253</v>
      </c>
      <c r="B480" s="13" t="s">
        <v>556</v>
      </c>
      <c r="C480" s="1" t="s">
        <v>643</v>
      </c>
      <c r="D480" s="1" t="s">
        <v>253</v>
      </c>
      <c r="E480" s="1">
        <v>0</v>
      </c>
      <c r="F480" s="1">
        <v>0</v>
      </c>
      <c r="G480" s="1">
        <v>1</v>
      </c>
      <c r="H480" s="1"/>
      <c r="I480" s="1"/>
      <c r="J480" s="8">
        <v>39297</v>
      </c>
      <c r="K480" s="1"/>
      <c r="L480" s="10">
        <v>6.5393518518518517E-3</v>
      </c>
      <c r="M480" s="1">
        <f>YEAR(Tableau2[[#This Row],[date]])</f>
        <v>2007</v>
      </c>
    </row>
    <row r="481" spans="1:13" x14ac:dyDescent="0.2">
      <c r="A481" s="1" t="s">
        <v>253</v>
      </c>
      <c r="B481" s="13" t="s">
        <v>557</v>
      </c>
      <c r="C481" s="1" t="s">
        <v>644</v>
      </c>
      <c r="D481" s="1" t="s">
        <v>253</v>
      </c>
      <c r="E481" s="1">
        <v>0</v>
      </c>
      <c r="F481" s="1">
        <v>0</v>
      </c>
      <c r="G481" s="1">
        <v>1</v>
      </c>
      <c r="H481" s="1"/>
      <c r="I481" s="1"/>
      <c r="J481" s="8">
        <v>39297</v>
      </c>
      <c r="K481" s="1"/>
      <c r="L481" s="10">
        <v>6.4236111111111117E-3</v>
      </c>
      <c r="M481" s="1">
        <f>YEAR(Tableau2[[#This Row],[date]])</f>
        <v>2007</v>
      </c>
    </row>
    <row r="482" spans="1:13" x14ac:dyDescent="0.2">
      <c r="A482" s="1" t="s">
        <v>253</v>
      </c>
      <c r="B482" s="13" t="s">
        <v>558</v>
      </c>
      <c r="C482" s="1" t="s">
        <v>645</v>
      </c>
      <c r="D482" s="1" t="s">
        <v>253</v>
      </c>
      <c r="E482" s="1">
        <v>0</v>
      </c>
      <c r="F482" s="1">
        <v>0</v>
      </c>
      <c r="G482" s="1">
        <v>1</v>
      </c>
      <c r="H482" s="1"/>
      <c r="I482" s="1"/>
      <c r="J482" s="8">
        <v>39297</v>
      </c>
      <c r="K482" s="1"/>
      <c r="L482" s="10">
        <v>4.2592592592592595E-3</v>
      </c>
      <c r="M482" s="1">
        <f>YEAR(Tableau2[[#This Row],[date]])</f>
        <v>2007</v>
      </c>
    </row>
    <row r="483" spans="1:13" x14ac:dyDescent="0.2">
      <c r="A483" s="1" t="s">
        <v>253</v>
      </c>
      <c r="B483" s="13" t="s">
        <v>514</v>
      </c>
      <c r="C483" s="1" t="s">
        <v>602</v>
      </c>
      <c r="D483" s="1" t="s">
        <v>253</v>
      </c>
      <c r="E483" s="1">
        <v>0</v>
      </c>
      <c r="F483" s="1">
        <v>0</v>
      </c>
      <c r="G483" s="1">
        <v>1</v>
      </c>
      <c r="H483" s="1"/>
      <c r="I483" s="1"/>
      <c r="J483" s="8">
        <v>39542</v>
      </c>
      <c r="K483" s="1"/>
      <c r="L483" s="10">
        <v>5.7523148148148143E-3</v>
      </c>
      <c r="M483" s="1">
        <f>YEAR(Tableau2[[#This Row],[date]])</f>
        <v>2008</v>
      </c>
    </row>
    <row r="484" spans="1:13" x14ac:dyDescent="0.2">
      <c r="A484" s="1" t="s">
        <v>253</v>
      </c>
      <c r="B484" s="13" t="s">
        <v>515</v>
      </c>
      <c r="C484" s="1" t="s">
        <v>603</v>
      </c>
      <c r="D484" s="1" t="s">
        <v>253</v>
      </c>
      <c r="E484" s="1">
        <v>0</v>
      </c>
      <c r="F484" s="1">
        <v>0</v>
      </c>
      <c r="G484" s="1">
        <v>1</v>
      </c>
      <c r="H484" s="1"/>
      <c r="I484" s="1"/>
      <c r="J484" s="8">
        <v>39542</v>
      </c>
      <c r="K484" s="1"/>
      <c r="L484" s="10">
        <v>6.8981481481481489E-3</v>
      </c>
      <c r="M484" s="1">
        <f>YEAR(Tableau2[[#This Row],[date]])</f>
        <v>2008</v>
      </c>
    </row>
    <row r="485" spans="1:13" x14ac:dyDescent="0.2">
      <c r="A485" s="1" t="s">
        <v>253</v>
      </c>
      <c r="B485" s="13" t="s">
        <v>516</v>
      </c>
      <c r="C485" s="1" t="s">
        <v>604</v>
      </c>
      <c r="D485" s="1" t="s">
        <v>253</v>
      </c>
      <c r="E485" s="1">
        <v>0</v>
      </c>
      <c r="F485" s="1">
        <v>0</v>
      </c>
      <c r="G485" s="1">
        <v>1</v>
      </c>
      <c r="H485" s="1"/>
      <c r="I485" s="1"/>
      <c r="J485" s="8">
        <v>39543</v>
      </c>
      <c r="K485" s="1"/>
      <c r="L485" s="10">
        <v>5.7870370370370376E-3</v>
      </c>
      <c r="M485" s="1">
        <f>YEAR(Tableau2[[#This Row],[date]])</f>
        <v>2008</v>
      </c>
    </row>
    <row r="486" spans="1:13" x14ac:dyDescent="0.2">
      <c r="A486" s="1" t="s">
        <v>253</v>
      </c>
      <c r="B486" s="13" t="s">
        <v>517</v>
      </c>
      <c r="C486" s="1" t="s">
        <v>605</v>
      </c>
      <c r="D486" s="1" t="s">
        <v>253</v>
      </c>
      <c r="E486" s="1">
        <v>0</v>
      </c>
      <c r="F486" s="1">
        <v>0</v>
      </c>
      <c r="G486" s="1">
        <v>1</v>
      </c>
      <c r="H486" s="1"/>
      <c r="I486" s="1"/>
      <c r="J486" s="8">
        <v>39543</v>
      </c>
      <c r="K486" s="1"/>
      <c r="L486" s="10">
        <v>5.0694444444444441E-3</v>
      </c>
      <c r="M486" s="1">
        <f>YEAR(Tableau2[[#This Row],[date]])</f>
        <v>2008</v>
      </c>
    </row>
    <row r="487" spans="1:13" x14ac:dyDescent="0.2">
      <c r="A487" s="1" t="s">
        <v>253</v>
      </c>
      <c r="B487" s="13" t="s">
        <v>518</v>
      </c>
      <c r="C487" s="1" t="s">
        <v>606</v>
      </c>
      <c r="D487" s="1" t="s">
        <v>253</v>
      </c>
      <c r="E487" s="1">
        <v>0</v>
      </c>
      <c r="F487" s="1">
        <v>0</v>
      </c>
      <c r="G487" s="1">
        <v>1</v>
      </c>
      <c r="H487" s="1"/>
      <c r="I487" s="1"/>
      <c r="J487" s="8">
        <v>39542</v>
      </c>
      <c r="K487" s="1"/>
      <c r="L487" s="10">
        <v>5.1273148148148146E-3</v>
      </c>
      <c r="M487" s="1">
        <f>YEAR(Tableau2[[#This Row],[date]])</f>
        <v>2008</v>
      </c>
    </row>
    <row r="488" spans="1:13" x14ac:dyDescent="0.2">
      <c r="A488" s="1" t="s">
        <v>253</v>
      </c>
      <c r="B488" s="13" t="s">
        <v>519</v>
      </c>
      <c r="C488" s="1" t="s">
        <v>607</v>
      </c>
      <c r="D488" s="1" t="s">
        <v>253</v>
      </c>
      <c r="E488" s="1">
        <v>0</v>
      </c>
      <c r="F488" s="1">
        <v>0</v>
      </c>
      <c r="G488" s="1">
        <v>1</v>
      </c>
      <c r="H488" s="1"/>
      <c r="I488" s="1"/>
      <c r="J488" s="8">
        <v>39542</v>
      </c>
      <c r="K488" s="1"/>
      <c r="L488" s="10">
        <v>4.0162037037037033E-3</v>
      </c>
      <c r="M488" s="1">
        <f>YEAR(Tableau2[[#This Row],[date]])</f>
        <v>2008</v>
      </c>
    </row>
    <row r="489" spans="1:13" x14ac:dyDescent="0.2">
      <c r="A489" s="1" t="s">
        <v>253</v>
      </c>
      <c r="B489" s="13" t="s">
        <v>520</v>
      </c>
      <c r="C489" s="1" t="s">
        <v>608</v>
      </c>
      <c r="D489" s="1" t="s">
        <v>253</v>
      </c>
      <c r="E489" s="1">
        <v>0</v>
      </c>
      <c r="F489" s="1">
        <v>0</v>
      </c>
      <c r="G489" s="1">
        <v>1</v>
      </c>
      <c r="H489" s="1"/>
      <c r="I489" s="1"/>
      <c r="J489" s="8">
        <v>39542</v>
      </c>
      <c r="K489" s="1"/>
      <c r="L489" s="10">
        <v>6.4583333333333333E-3</v>
      </c>
      <c r="M489" s="1">
        <f>YEAR(Tableau2[[#This Row],[date]])</f>
        <v>2008</v>
      </c>
    </row>
    <row r="490" spans="1:13" x14ac:dyDescent="0.2">
      <c r="A490" s="1" t="s">
        <v>253</v>
      </c>
      <c r="B490" s="13" t="s">
        <v>521</v>
      </c>
      <c r="C490" s="1" t="s">
        <v>609</v>
      </c>
      <c r="D490" s="1" t="s">
        <v>253</v>
      </c>
      <c r="E490" s="1">
        <v>0</v>
      </c>
      <c r="F490" s="1">
        <v>0</v>
      </c>
      <c r="G490" s="1">
        <v>1</v>
      </c>
      <c r="H490" s="1"/>
      <c r="I490" s="1"/>
      <c r="J490" s="8">
        <v>39542</v>
      </c>
      <c r="K490" s="1"/>
      <c r="L490" s="10">
        <v>5.4861111111111117E-3</v>
      </c>
      <c r="M490" s="1">
        <f>YEAR(Tableau2[[#This Row],[date]])</f>
        <v>2008</v>
      </c>
    </row>
    <row r="491" spans="1:13" x14ac:dyDescent="0.2">
      <c r="A491" s="1" t="s">
        <v>253</v>
      </c>
      <c r="B491" s="13" t="s">
        <v>522</v>
      </c>
      <c r="C491" s="1" t="s">
        <v>610</v>
      </c>
      <c r="D491" s="1" t="s">
        <v>253</v>
      </c>
      <c r="E491" s="1">
        <v>0</v>
      </c>
      <c r="F491" s="1">
        <v>0</v>
      </c>
      <c r="G491" s="1">
        <v>1</v>
      </c>
      <c r="H491" s="1"/>
      <c r="I491" s="1"/>
      <c r="J491" s="8">
        <v>39542</v>
      </c>
      <c r="K491" s="1"/>
      <c r="L491" s="10">
        <v>5.3819444444444453E-3</v>
      </c>
      <c r="M491" s="1">
        <f>YEAR(Tableau2[[#This Row],[date]])</f>
        <v>2008</v>
      </c>
    </row>
    <row r="492" spans="1:13" x14ac:dyDescent="0.2">
      <c r="A492" s="1" t="s">
        <v>852</v>
      </c>
      <c r="B492" s="13" t="s">
        <v>850</v>
      </c>
      <c r="C492" s="1" t="s">
        <v>851</v>
      </c>
      <c r="D492" s="1" t="s">
        <v>802</v>
      </c>
      <c r="E492" s="1">
        <v>0</v>
      </c>
      <c r="F492" s="1">
        <v>0</v>
      </c>
      <c r="G492" s="1">
        <v>1</v>
      </c>
      <c r="H492" s="1">
        <v>0</v>
      </c>
      <c r="I492" s="1">
        <v>0</v>
      </c>
      <c r="J492" s="8">
        <v>40118</v>
      </c>
      <c r="K492" s="1">
        <v>60</v>
      </c>
      <c r="L492" s="10"/>
      <c r="M492" s="1">
        <f>YEAR(Tableau2[[#This Row],[date]])</f>
        <v>2009</v>
      </c>
    </row>
    <row r="493" spans="1:13" x14ac:dyDescent="0.2">
      <c r="A493" s="1" t="s">
        <v>854</v>
      </c>
      <c r="B493" s="13" t="s">
        <v>853</v>
      </c>
      <c r="C493" s="1" t="s">
        <v>851</v>
      </c>
      <c r="D493" s="1" t="s">
        <v>802</v>
      </c>
      <c r="E493" s="1">
        <v>0</v>
      </c>
      <c r="F493" s="1">
        <v>0</v>
      </c>
      <c r="G493" s="1">
        <v>1</v>
      </c>
      <c r="H493" s="1">
        <v>0</v>
      </c>
      <c r="I493" s="1">
        <v>0</v>
      </c>
      <c r="J493" s="8">
        <v>40148</v>
      </c>
      <c r="K493" s="1">
        <v>85</v>
      </c>
      <c r="L493" s="10"/>
      <c r="M493" s="1">
        <f>YEAR(Tableau2[[#This Row],[date]])</f>
        <v>2009</v>
      </c>
    </row>
    <row r="494" spans="1:13" x14ac:dyDescent="0.2">
      <c r="A494" s="1" t="s">
        <v>253</v>
      </c>
      <c r="B494" s="13" t="s">
        <v>538</v>
      </c>
      <c r="C494" s="1" t="s">
        <v>626</v>
      </c>
      <c r="D494" s="1" t="s">
        <v>253</v>
      </c>
      <c r="E494" s="1">
        <v>0</v>
      </c>
      <c r="F494" s="1">
        <v>0</v>
      </c>
      <c r="G494" s="1">
        <v>1</v>
      </c>
      <c r="H494" s="1"/>
      <c r="I494" s="1"/>
      <c r="J494" s="8">
        <v>39316</v>
      </c>
      <c r="K494" s="1"/>
      <c r="L494" s="10">
        <v>6.7013888888888887E-3</v>
      </c>
      <c r="M494" s="1">
        <f>YEAR(Tableau2[[#This Row],[date]])</f>
        <v>2007</v>
      </c>
    </row>
    <row r="495" spans="1:13" x14ac:dyDescent="0.2">
      <c r="A495" s="1" t="s">
        <v>253</v>
      </c>
      <c r="B495" s="13" t="s">
        <v>539</v>
      </c>
      <c r="C495" s="1" t="s">
        <v>627</v>
      </c>
      <c r="D495" s="1" t="s">
        <v>253</v>
      </c>
      <c r="E495" s="1">
        <v>0</v>
      </c>
      <c r="F495" s="1">
        <v>0</v>
      </c>
      <c r="G495" s="1">
        <v>1</v>
      </c>
      <c r="H495" s="1"/>
      <c r="I495" s="1"/>
      <c r="J495" s="8">
        <v>39301</v>
      </c>
      <c r="K495" s="1"/>
      <c r="L495" s="10">
        <v>6.6435185185185182E-3</v>
      </c>
      <c r="M495" s="1">
        <f>YEAR(Tableau2[[#This Row],[date]])</f>
        <v>2007</v>
      </c>
    </row>
    <row r="496" spans="1:13" x14ac:dyDescent="0.2">
      <c r="A496" s="1" t="s">
        <v>253</v>
      </c>
      <c r="B496" s="13" t="s">
        <v>540</v>
      </c>
      <c r="C496" s="1" t="s">
        <v>628</v>
      </c>
      <c r="D496" s="1" t="s">
        <v>253</v>
      </c>
      <c r="E496" s="1">
        <v>0</v>
      </c>
      <c r="F496" s="1">
        <v>0</v>
      </c>
      <c r="G496" s="1">
        <v>1</v>
      </c>
      <c r="H496" s="1"/>
      <c r="I496" s="1"/>
      <c r="J496" s="8">
        <v>39301</v>
      </c>
      <c r="K496" s="1"/>
      <c r="L496" s="10">
        <v>5.162037037037037E-3</v>
      </c>
      <c r="M496" s="1">
        <f>YEAR(Tableau2[[#This Row],[date]])</f>
        <v>2007</v>
      </c>
    </row>
    <row r="497" spans="1:13" x14ac:dyDescent="0.2">
      <c r="A497" s="1" t="s">
        <v>253</v>
      </c>
      <c r="B497" s="13" t="s">
        <v>541</v>
      </c>
      <c r="C497" s="1" t="s">
        <v>629</v>
      </c>
      <c r="D497" s="1" t="s">
        <v>253</v>
      </c>
      <c r="E497" s="1">
        <v>0</v>
      </c>
      <c r="F497" s="1">
        <v>0</v>
      </c>
      <c r="G497" s="1">
        <v>1</v>
      </c>
      <c r="H497" s="1"/>
      <c r="I497" s="1"/>
      <c r="J497" s="21">
        <v>39301</v>
      </c>
      <c r="K497" s="1"/>
      <c r="L497" s="10">
        <v>6.4004629629629628E-3</v>
      </c>
      <c r="M497" s="1">
        <f>YEAR(Tableau2[[#This Row],[date]])</f>
        <v>2007</v>
      </c>
    </row>
    <row r="498" spans="1:13" x14ac:dyDescent="0.2">
      <c r="A498" s="1" t="s">
        <v>832</v>
      </c>
      <c r="B498" s="13" t="s">
        <v>587</v>
      </c>
      <c r="C498" s="1" t="s">
        <v>587</v>
      </c>
      <c r="D498" s="1" t="s">
        <v>802</v>
      </c>
      <c r="E498" s="1">
        <v>1</v>
      </c>
      <c r="F498" s="1">
        <v>0</v>
      </c>
      <c r="G498" s="1">
        <v>0</v>
      </c>
      <c r="H498" s="1">
        <v>0</v>
      </c>
      <c r="I498" s="1">
        <v>0</v>
      </c>
      <c r="J498" s="8">
        <v>39630</v>
      </c>
      <c r="K498" s="1">
        <v>47</v>
      </c>
      <c r="L498" s="10"/>
      <c r="M498" s="1">
        <f>YEAR(Tableau2[[#This Row],[date]])</f>
        <v>2008</v>
      </c>
    </row>
    <row r="499" spans="1:13" x14ac:dyDescent="0.2">
      <c r="A499" s="1" t="s">
        <v>834</v>
      </c>
      <c r="B499" s="13" t="s">
        <v>833</v>
      </c>
      <c r="C499" s="1" t="s">
        <v>587</v>
      </c>
      <c r="D499" s="1" t="s">
        <v>802</v>
      </c>
      <c r="E499" s="1">
        <v>1</v>
      </c>
      <c r="F499" s="1">
        <v>0</v>
      </c>
      <c r="G499" s="1">
        <v>0</v>
      </c>
      <c r="H499" s="1">
        <v>0</v>
      </c>
      <c r="I499" s="1">
        <v>0</v>
      </c>
      <c r="J499" s="8">
        <v>39692</v>
      </c>
      <c r="K499" s="1">
        <v>65</v>
      </c>
      <c r="L499" s="10"/>
      <c r="M499" s="1">
        <f>YEAR(Tableau2[[#This Row],[date]])</f>
        <v>2008</v>
      </c>
    </row>
    <row r="500" spans="1:13" x14ac:dyDescent="0.2">
      <c r="A500" s="1" t="s">
        <v>253</v>
      </c>
      <c r="B500" s="13" t="s">
        <v>501</v>
      </c>
      <c r="C500" s="19" t="s">
        <v>587</v>
      </c>
      <c r="D500" s="1" t="s">
        <v>253</v>
      </c>
      <c r="E500" s="1">
        <v>1</v>
      </c>
      <c r="F500" s="1">
        <v>0</v>
      </c>
      <c r="G500" s="1">
        <v>0</v>
      </c>
      <c r="H500" s="1"/>
      <c r="I500" s="1"/>
      <c r="J500" s="8">
        <v>39703</v>
      </c>
      <c r="K500" s="1"/>
      <c r="L500" s="10">
        <v>5.7986111111111112E-3</v>
      </c>
      <c r="M500" s="1">
        <f>YEAR(Tableau2[[#This Row],[date]])</f>
        <v>2008</v>
      </c>
    </row>
    <row r="501" spans="1:13" x14ac:dyDescent="0.2">
      <c r="A501" s="1" t="s">
        <v>253</v>
      </c>
      <c r="B501" s="13" t="s">
        <v>496</v>
      </c>
      <c r="C501" s="1" t="s">
        <v>587</v>
      </c>
      <c r="D501" s="1" t="s">
        <v>253</v>
      </c>
      <c r="E501" s="1">
        <v>1</v>
      </c>
      <c r="F501" s="1">
        <v>0</v>
      </c>
      <c r="G501" s="1">
        <v>0</v>
      </c>
      <c r="H501" s="1"/>
      <c r="I501" s="1"/>
      <c r="J501" s="8">
        <v>39618</v>
      </c>
      <c r="K501" s="1"/>
      <c r="L501" s="10">
        <v>4.0624999999999993E-3</v>
      </c>
      <c r="M501" s="1">
        <f>YEAR(Tableau2[[#This Row],[date]])</f>
        <v>2008</v>
      </c>
    </row>
    <row r="502" spans="1:13" x14ac:dyDescent="0.2">
      <c r="A502" s="1" t="s">
        <v>253</v>
      </c>
      <c r="B502" s="13" t="s">
        <v>497</v>
      </c>
      <c r="C502" s="1" t="s">
        <v>587</v>
      </c>
      <c r="D502" s="1" t="s">
        <v>253</v>
      </c>
      <c r="E502" s="1">
        <v>1</v>
      </c>
      <c r="F502" s="1">
        <v>0</v>
      </c>
      <c r="G502" s="1">
        <v>0</v>
      </c>
      <c r="H502" s="1"/>
      <c r="I502" s="1"/>
      <c r="J502" s="8">
        <v>39618</v>
      </c>
      <c r="K502" s="1"/>
      <c r="L502" s="10">
        <v>3.8310185185185183E-3</v>
      </c>
      <c r="M502" s="1">
        <f>YEAR(Tableau2[[#This Row],[date]])</f>
        <v>2008</v>
      </c>
    </row>
    <row r="503" spans="1:13" x14ac:dyDescent="0.2">
      <c r="A503" s="1" t="s">
        <v>253</v>
      </c>
      <c r="B503" s="13" t="s">
        <v>509</v>
      </c>
      <c r="C503" s="19" t="s">
        <v>587</v>
      </c>
      <c r="D503" s="1" t="s">
        <v>253</v>
      </c>
      <c r="E503" s="1">
        <v>1</v>
      </c>
      <c r="F503" s="1">
        <v>0</v>
      </c>
      <c r="G503" s="1">
        <v>0</v>
      </c>
      <c r="H503" s="1"/>
      <c r="I503" s="1"/>
      <c r="J503" s="8">
        <v>39638</v>
      </c>
      <c r="K503" s="1"/>
      <c r="L503" s="10">
        <v>6.4004629629629628E-3</v>
      </c>
      <c r="M503" s="1">
        <f>YEAR(Tableau2[[#This Row],[date]])</f>
        <v>2008</v>
      </c>
    </row>
    <row r="504" spans="1:13" x14ac:dyDescent="0.2">
      <c r="A504" s="1" t="s">
        <v>253</v>
      </c>
      <c r="B504" s="13" t="s">
        <v>455</v>
      </c>
      <c r="C504" s="1" t="s">
        <v>587</v>
      </c>
      <c r="D504" s="1" t="s">
        <v>253</v>
      </c>
      <c r="E504" s="1">
        <v>1</v>
      </c>
      <c r="F504" s="1">
        <v>0</v>
      </c>
      <c r="G504" s="1">
        <v>0</v>
      </c>
      <c r="H504" s="1"/>
      <c r="I504" s="1"/>
      <c r="J504" s="8">
        <v>41460</v>
      </c>
      <c r="K504" s="1"/>
      <c r="L504" s="10">
        <v>6.5740740740740733E-3</v>
      </c>
      <c r="M504" s="1">
        <f>YEAR(Tableau2[[#This Row],[date]])</f>
        <v>2013</v>
      </c>
    </row>
    <row r="505" spans="1:13" x14ac:dyDescent="0.2">
      <c r="A505" s="1" t="s">
        <v>253</v>
      </c>
      <c r="B505" s="13" t="s">
        <v>504</v>
      </c>
      <c r="C505" s="19" t="s">
        <v>587</v>
      </c>
      <c r="D505" s="1" t="s">
        <v>253</v>
      </c>
      <c r="E505" s="1">
        <v>1</v>
      </c>
      <c r="F505" s="1">
        <v>0</v>
      </c>
      <c r="G505" s="1">
        <v>0</v>
      </c>
      <c r="H505" s="1"/>
      <c r="I505" s="1"/>
      <c r="J505" s="8">
        <v>39679</v>
      </c>
      <c r="K505" s="1"/>
      <c r="L505" s="10">
        <v>4.8032407407407407E-3</v>
      </c>
      <c r="M505" s="1">
        <f>YEAR(Tableau2[[#This Row],[date]])</f>
        <v>2008</v>
      </c>
    </row>
    <row r="506" spans="1:13" x14ac:dyDescent="0.2">
      <c r="A506" s="1" t="s">
        <v>253</v>
      </c>
      <c r="B506" s="13" t="s">
        <v>511</v>
      </c>
      <c r="C506" s="19" t="s">
        <v>587</v>
      </c>
      <c r="D506" s="1" t="s">
        <v>253</v>
      </c>
      <c r="E506" s="1">
        <v>1</v>
      </c>
      <c r="F506" s="1">
        <v>0</v>
      </c>
      <c r="G506" s="1">
        <v>0</v>
      </c>
      <c r="H506" s="1"/>
      <c r="I506" s="1"/>
      <c r="J506" s="8">
        <v>39626</v>
      </c>
      <c r="K506" s="1"/>
      <c r="L506" s="10">
        <v>5.6134259259259271E-3</v>
      </c>
      <c r="M506" s="1">
        <f>YEAR(Tableau2[[#This Row],[date]])</f>
        <v>2008</v>
      </c>
    </row>
    <row r="507" spans="1:13" x14ac:dyDescent="0.2">
      <c r="A507" s="1" t="s">
        <v>253</v>
      </c>
      <c r="B507" s="13" t="s">
        <v>506</v>
      </c>
      <c r="C507" s="19" t="s">
        <v>587</v>
      </c>
      <c r="D507" s="1" t="s">
        <v>253</v>
      </c>
      <c r="E507" s="1">
        <v>1</v>
      </c>
      <c r="F507" s="1">
        <v>0</v>
      </c>
      <c r="G507" s="1">
        <v>0</v>
      </c>
      <c r="H507" s="1"/>
      <c r="I507" s="1"/>
      <c r="J507" s="8">
        <v>39678</v>
      </c>
      <c r="K507" s="1"/>
      <c r="L507" s="10">
        <v>3.1134259259259257E-3</v>
      </c>
      <c r="M507" s="1">
        <f>YEAR(Tableau2[[#This Row],[date]])</f>
        <v>2008</v>
      </c>
    </row>
    <row r="508" spans="1:13" x14ac:dyDescent="0.2">
      <c r="A508" s="1" t="s">
        <v>253</v>
      </c>
      <c r="B508" s="13" t="s">
        <v>456</v>
      </c>
      <c r="C508" s="1" t="s">
        <v>587</v>
      </c>
      <c r="D508" s="1" t="s">
        <v>253</v>
      </c>
      <c r="E508" s="1">
        <v>1</v>
      </c>
      <c r="F508" s="1">
        <v>0</v>
      </c>
      <c r="G508" s="1">
        <v>0</v>
      </c>
      <c r="H508" s="1"/>
      <c r="I508" s="1"/>
      <c r="J508" s="8">
        <v>41460</v>
      </c>
      <c r="K508" s="1"/>
      <c r="L508" s="10">
        <v>6.2847222222222228E-3</v>
      </c>
      <c r="M508" s="1">
        <f>YEAR(Tableau2[[#This Row],[date]])</f>
        <v>2013</v>
      </c>
    </row>
    <row r="509" spans="1:13" x14ac:dyDescent="0.2">
      <c r="A509" s="1" t="s">
        <v>253</v>
      </c>
      <c r="B509" s="13" t="s">
        <v>510</v>
      </c>
      <c r="C509" s="19" t="s">
        <v>587</v>
      </c>
      <c r="D509" s="1" t="s">
        <v>253</v>
      </c>
      <c r="E509" s="1">
        <v>1</v>
      </c>
      <c r="F509" s="1">
        <v>0</v>
      </c>
      <c r="G509" s="1">
        <v>0</v>
      </c>
      <c r="H509" s="1"/>
      <c r="I509" s="1"/>
      <c r="J509" s="8">
        <v>39627</v>
      </c>
      <c r="K509" s="1"/>
      <c r="L509" s="10">
        <v>1.8981481481481482E-3</v>
      </c>
      <c r="M509" s="1">
        <f>YEAR(Tableau2[[#This Row],[date]])</f>
        <v>2008</v>
      </c>
    </row>
    <row r="510" spans="1:13" x14ac:dyDescent="0.2">
      <c r="A510" s="1" t="s">
        <v>253</v>
      </c>
      <c r="B510" s="13" t="s">
        <v>457</v>
      </c>
      <c r="C510" s="1" t="s">
        <v>587</v>
      </c>
      <c r="D510" s="1" t="s">
        <v>253</v>
      </c>
      <c r="E510" s="1">
        <v>1</v>
      </c>
      <c r="F510" s="1">
        <v>0</v>
      </c>
      <c r="G510" s="1">
        <v>0</v>
      </c>
      <c r="H510" s="1"/>
      <c r="I510" s="1"/>
      <c r="J510" s="20">
        <v>41460</v>
      </c>
      <c r="K510" s="1"/>
      <c r="L510" s="10">
        <v>3.9120370370370368E-3</v>
      </c>
      <c r="M510" s="1">
        <f>YEAR(Tableau2[[#This Row],[date]])</f>
        <v>2013</v>
      </c>
    </row>
    <row r="511" spans="1:13" x14ac:dyDescent="0.2">
      <c r="A511" s="1" t="s">
        <v>253</v>
      </c>
      <c r="B511" s="13" t="s">
        <v>508</v>
      </c>
      <c r="C511" s="19" t="s">
        <v>587</v>
      </c>
      <c r="D511" s="1" t="s">
        <v>253</v>
      </c>
      <c r="E511" s="1">
        <v>1</v>
      </c>
      <c r="F511" s="1">
        <v>0</v>
      </c>
      <c r="G511" s="1">
        <v>0</v>
      </c>
      <c r="H511" s="1"/>
      <c r="I511" s="1"/>
      <c r="J511" s="8">
        <v>39640</v>
      </c>
      <c r="K511" s="1"/>
      <c r="L511" s="10">
        <v>3.9120370370370368E-3</v>
      </c>
      <c r="M511" s="1">
        <f>YEAR(Tableau2[[#This Row],[date]])</f>
        <v>2008</v>
      </c>
    </row>
    <row r="512" spans="1:13" x14ac:dyDescent="0.2">
      <c r="A512" s="1" t="s">
        <v>253</v>
      </c>
      <c r="B512" s="13" t="s">
        <v>568</v>
      </c>
      <c r="C512" s="1" t="s">
        <v>587</v>
      </c>
      <c r="D512" s="1" t="s">
        <v>253</v>
      </c>
      <c r="E512" s="1">
        <v>1</v>
      </c>
      <c r="F512" s="1">
        <v>0</v>
      </c>
      <c r="G512" s="1">
        <v>0</v>
      </c>
      <c r="H512" s="1"/>
      <c r="I512" s="1"/>
      <c r="J512" s="8">
        <v>41990</v>
      </c>
      <c r="K512" s="1"/>
      <c r="L512" s="10">
        <v>6.3425925925925915E-3</v>
      </c>
      <c r="M512" s="1">
        <f>YEAR(Tableau2[[#This Row],[date]])</f>
        <v>2014</v>
      </c>
    </row>
    <row r="513" spans="1:13" x14ac:dyDescent="0.2">
      <c r="A513" s="1" t="s">
        <v>253</v>
      </c>
      <c r="B513" s="13" t="s">
        <v>505</v>
      </c>
      <c r="C513" s="19" t="s">
        <v>587</v>
      </c>
      <c r="D513" s="1" t="s">
        <v>253</v>
      </c>
      <c r="E513" s="1">
        <v>1</v>
      </c>
      <c r="F513" s="1">
        <v>0</v>
      </c>
      <c r="G513" s="1">
        <v>0</v>
      </c>
      <c r="H513" s="1"/>
      <c r="I513" s="1"/>
      <c r="J513" s="8">
        <v>39679</v>
      </c>
      <c r="K513" s="1"/>
      <c r="L513" s="10">
        <v>2.3842592592592591E-3</v>
      </c>
      <c r="M513" s="1">
        <f>YEAR(Tableau2[[#This Row],[date]])</f>
        <v>2008</v>
      </c>
    </row>
    <row r="514" spans="1:13" x14ac:dyDescent="0.2">
      <c r="A514" s="1" t="s">
        <v>253</v>
      </c>
      <c r="B514" s="13" t="s">
        <v>507</v>
      </c>
      <c r="C514" s="19" t="s">
        <v>587</v>
      </c>
      <c r="D514" s="1" t="s">
        <v>253</v>
      </c>
      <c r="E514" s="1">
        <v>1</v>
      </c>
      <c r="F514" s="1">
        <v>0</v>
      </c>
      <c r="G514" s="1">
        <v>0</v>
      </c>
      <c r="H514" s="1"/>
      <c r="I514" s="1"/>
      <c r="J514" s="8">
        <v>39653</v>
      </c>
      <c r="K514" s="1"/>
      <c r="L514" s="10">
        <v>3.7152777777777774E-3</v>
      </c>
      <c r="M514" s="1">
        <f>YEAR(Tableau2[[#This Row],[date]])</f>
        <v>2008</v>
      </c>
    </row>
    <row r="515" spans="1:13" x14ac:dyDescent="0.2">
      <c r="A515" s="1" t="s">
        <v>253</v>
      </c>
      <c r="B515" s="13" t="s">
        <v>498</v>
      </c>
      <c r="C515" s="1" t="s">
        <v>587</v>
      </c>
      <c r="D515" s="1" t="s">
        <v>253</v>
      </c>
      <c r="E515" s="1">
        <v>1</v>
      </c>
      <c r="F515" s="1">
        <v>0</v>
      </c>
      <c r="G515" s="1">
        <v>0</v>
      </c>
      <c r="H515" s="1"/>
      <c r="I515" s="1"/>
      <c r="J515" s="8">
        <v>39738</v>
      </c>
      <c r="K515" s="1"/>
      <c r="L515" s="10">
        <v>6.4004629629629628E-3</v>
      </c>
      <c r="M515" s="1">
        <f>YEAR(Tableau2[[#This Row],[date]])</f>
        <v>2008</v>
      </c>
    </row>
    <row r="516" spans="1:13" x14ac:dyDescent="0.2">
      <c r="A516" s="1" t="s">
        <v>253</v>
      </c>
      <c r="B516" s="13" t="s">
        <v>500</v>
      </c>
      <c r="C516" s="1" t="s">
        <v>600</v>
      </c>
      <c r="D516" s="1" t="s">
        <v>253</v>
      </c>
      <c r="E516" s="1">
        <v>1</v>
      </c>
      <c r="F516" s="1">
        <v>0</v>
      </c>
      <c r="G516" s="1">
        <v>0</v>
      </c>
      <c r="H516" s="1"/>
      <c r="I516" s="1"/>
      <c r="J516" s="8">
        <v>39703</v>
      </c>
      <c r="K516" s="1"/>
      <c r="L516" s="10">
        <v>5.4166666666666669E-3</v>
      </c>
      <c r="M516" s="1">
        <f>YEAR(Tableau2[[#This Row],[date]])</f>
        <v>2008</v>
      </c>
    </row>
    <row r="517" spans="1:13" x14ac:dyDescent="0.2">
      <c r="A517" s="1" t="s">
        <v>253</v>
      </c>
      <c r="B517" s="13" t="s">
        <v>499</v>
      </c>
      <c r="C517" s="1" t="s">
        <v>679</v>
      </c>
      <c r="D517" s="1" t="s">
        <v>253</v>
      </c>
      <c r="E517" s="1">
        <v>1</v>
      </c>
      <c r="F517" s="1">
        <v>0</v>
      </c>
      <c r="G517" s="1">
        <v>0</v>
      </c>
      <c r="H517" s="1"/>
      <c r="I517" s="1"/>
      <c r="J517" s="8">
        <v>39737</v>
      </c>
      <c r="K517" s="1"/>
      <c r="L517" s="10">
        <v>6.7013888888888887E-3</v>
      </c>
      <c r="M517" s="1">
        <f>YEAR(Tableau2[[#This Row],[date]])</f>
        <v>2008</v>
      </c>
    </row>
    <row r="518" spans="1:13" x14ac:dyDescent="0.2">
      <c r="A518" s="1" t="s">
        <v>253</v>
      </c>
      <c r="B518" s="13" t="s">
        <v>503</v>
      </c>
      <c r="C518" s="19" t="s">
        <v>678</v>
      </c>
      <c r="D518" s="1" t="s">
        <v>253</v>
      </c>
      <c r="E518" s="1">
        <v>1</v>
      </c>
      <c r="F518" s="1">
        <v>0</v>
      </c>
      <c r="G518" s="1">
        <v>0</v>
      </c>
      <c r="H518" s="1"/>
      <c r="I518" s="1"/>
      <c r="J518" s="8">
        <v>39738</v>
      </c>
      <c r="K518" s="1"/>
      <c r="L518" s="10">
        <v>4.2708333333333339E-3</v>
      </c>
      <c r="M518" s="1">
        <f>YEAR(Tableau2[[#This Row],[date]])</f>
        <v>2008</v>
      </c>
    </row>
    <row r="519" spans="1:13" x14ac:dyDescent="0.2">
      <c r="A519" s="1" t="s">
        <v>253</v>
      </c>
      <c r="B519" s="13" t="s">
        <v>502</v>
      </c>
      <c r="C519" s="19" t="s">
        <v>680</v>
      </c>
      <c r="D519" s="1" t="s">
        <v>253</v>
      </c>
      <c r="E519" s="1">
        <v>1</v>
      </c>
      <c r="F519" s="1">
        <v>0</v>
      </c>
      <c r="G519" s="1">
        <v>0</v>
      </c>
      <c r="H519" s="1"/>
      <c r="I519" s="1"/>
      <c r="J519" s="20">
        <v>39703</v>
      </c>
      <c r="K519" s="1"/>
      <c r="L519" s="10">
        <v>7.0254629629629634E-3</v>
      </c>
      <c r="M519" s="1">
        <f>YEAR(Tableau2[[#This Row],[date]])</f>
        <v>2008</v>
      </c>
    </row>
    <row r="520" spans="1:13" x14ac:dyDescent="0.2">
      <c r="A520" s="1" t="s">
        <v>860</v>
      </c>
      <c r="B520" s="13" t="s">
        <v>861</v>
      </c>
      <c r="C520" s="1" t="s">
        <v>861</v>
      </c>
      <c r="D520" s="1" t="s">
        <v>802</v>
      </c>
      <c r="E520" s="1">
        <v>0</v>
      </c>
      <c r="F520" s="1">
        <v>0</v>
      </c>
      <c r="G520" s="1">
        <v>1</v>
      </c>
      <c r="H520" s="1">
        <v>0</v>
      </c>
      <c r="I520" s="1">
        <v>0</v>
      </c>
      <c r="J520" s="8">
        <v>40299</v>
      </c>
      <c r="K520" s="1">
        <v>64</v>
      </c>
      <c r="L520" s="10"/>
      <c r="M520" s="1">
        <f>YEAR(Tableau2[[#This Row],[date]])</f>
        <v>2010</v>
      </c>
    </row>
    <row r="521" spans="1:13" x14ac:dyDescent="0.2">
      <c r="A521" s="1" t="s">
        <v>863</v>
      </c>
      <c r="B521" s="13" t="s">
        <v>862</v>
      </c>
      <c r="C521" s="1" t="s">
        <v>861</v>
      </c>
      <c r="D521" s="1" t="s">
        <v>802</v>
      </c>
      <c r="E521" s="1">
        <v>0</v>
      </c>
      <c r="F521" s="1">
        <v>0</v>
      </c>
      <c r="G521" s="1">
        <v>1</v>
      </c>
      <c r="H521" s="1">
        <v>0</v>
      </c>
      <c r="I521" s="1">
        <v>0</v>
      </c>
      <c r="J521" s="8">
        <v>40299</v>
      </c>
      <c r="K521" s="1">
        <v>96</v>
      </c>
      <c r="L521" s="10"/>
      <c r="M521" s="1">
        <f>YEAR(Tableau2[[#This Row],[date]])</f>
        <v>2010</v>
      </c>
    </row>
    <row r="522" spans="1:13" x14ac:dyDescent="0.2">
      <c r="A522" s="1" t="s">
        <v>872</v>
      </c>
      <c r="B522" s="13" t="s">
        <v>873</v>
      </c>
      <c r="C522" s="1" t="s">
        <v>46</v>
      </c>
      <c r="D522" s="1" t="s">
        <v>802</v>
      </c>
      <c r="E522" s="1">
        <v>1</v>
      </c>
      <c r="F522" s="1">
        <v>0</v>
      </c>
      <c r="G522" s="1">
        <v>0</v>
      </c>
      <c r="H522" s="1">
        <v>0</v>
      </c>
      <c r="I522" s="1">
        <v>0</v>
      </c>
      <c r="J522" s="8">
        <v>44105</v>
      </c>
      <c r="K522" s="1">
        <v>62</v>
      </c>
      <c r="L522" s="10"/>
      <c r="M522" s="1">
        <f>YEAR(Tableau2[[#This Row],[date]])</f>
        <v>2020</v>
      </c>
    </row>
    <row r="523" spans="1:13" x14ac:dyDescent="0.2">
      <c r="A523" s="1" t="s">
        <v>875</v>
      </c>
      <c r="B523" s="13" t="s">
        <v>874</v>
      </c>
      <c r="C523" s="1" t="s">
        <v>46</v>
      </c>
      <c r="D523" s="1" t="s">
        <v>802</v>
      </c>
      <c r="E523" s="1">
        <v>1</v>
      </c>
      <c r="F523" s="1">
        <v>0</v>
      </c>
      <c r="G523" s="1">
        <v>0</v>
      </c>
      <c r="H523" s="1">
        <v>0</v>
      </c>
      <c r="I523" s="1">
        <v>0</v>
      </c>
      <c r="J523" s="8">
        <v>40452</v>
      </c>
      <c r="K523" s="1">
        <v>49</v>
      </c>
      <c r="L523" s="10"/>
      <c r="M523" s="1">
        <f>YEAR(Tableau2[[#This Row],[date]])</f>
        <v>2010</v>
      </c>
    </row>
    <row r="524" spans="1:13" x14ac:dyDescent="0.2">
      <c r="A524" s="1" t="s">
        <v>160</v>
      </c>
      <c r="B524" s="12" t="s">
        <v>86</v>
      </c>
      <c r="C524" s="1" t="s">
        <v>46</v>
      </c>
      <c r="D524" s="1" t="s">
        <v>7</v>
      </c>
      <c r="E524" s="1">
        <v>1</v>
      </c>
      <c r="F524" s="1">
        <v>0</v>
      </c>
      <c r="G524" s="1">
        <v>0</v>
      </c>
      <c r="H524" s="1"/>
      <c r="I524" s="1"/>
      <c r="J524" s="8">
        <v>40452</v>
      </c>
      <c r="K524" s="1">
        <v>31</v>
      </c>
      <c r="L524" s="1"/>
      <c r="M524" s="1">
        <f>YEAR(Tableau2[[#This Row],[date]])</f>
        <v>2010</v>
      </c>
    </row>
    <row r="525" spans="1:13" x14ac:dyDescent="0.2">
      <c r="A525" s="1" t="s">
        <v>122</v>
      </c>
      <c r="B525" s="12" t="s">
        <v>394</v>
      </c>
      <c r="C525" s="1" t="s">
        <v>46</v>
      </c>
      <c r="D525" s="1" t="s">
        <v>7</v>
      </c>
      <c r="E525" s="1">
        <v>1</v>
      </c>
      <c r="F525" s="1">
        <v>0</v>
      </c>
      <c r="G525" s="1">
        <v>0</v>
      </c>
      <c r="H525" s="1"/>
      <c r="I525" s="1"/>
      <c r="J525" s="8">
        <v>42457</v>
      </c>
      <c r="K525" s="1">
        <v>169</v>
      </c>
      <c r="L525" s="1"/>
      <c r="M525" s="1">
        <f>YEAR(Tableau2[[#This Row],[date]])</f>
        <v>2016</v>
      </c>
    </row>
    <row r="526" spans="1:13" x14ac:dyDescent="0.2">
      <c r="A526" s="1" t="s">
        <v>253</v>
      </c>
      <c r="B526" s="13" t="s">
        <v>452</v>
      </c>
      <c r="C526" s="1" t="s">
        <v>572</v>
      </c>
      <c r="D526" s="1" t="s">
        <v>253</v>
      </c>
      <c r="E526" s="1">
        <v>1</v>
      </c>
      <c r="F526" s="1">
        <v>0</v>
      </c>
      <c r="G526" s="1">
        <v>0</v>
      </c>
      <c r="H526" s="1"/>
      <c r="I526" s="1"/>
      <c r="J526" s="8">
        <v>41676</v>
      </c>
      <c r="K526" s="1"/>
      <c r="L526" s="10">
        <v>1.3668981481481482E-2</v>
      </c>
      <c r="M526" s="1">
        <f>YEAR(Tableau2[[#This Row],[date]])</f>
        <v>2014</v>
      </c>
    </row>
    <row r="527" spans="1:13" x14ac:dyDescent="0.2">
      <c r="A527" s="1" t="s">
        <v>253</v>
      </c>
      <c r="B527" s="13" t="s">
        <v>443</v>
      </c>
      <c r="C527" s="1" t="s">
        <v>575</v>
      </c>
      <c r="D527" s="1" t="s">
        <v>253</v>
      </c>
      <c r="E527" s="1">
        <v>1</v>
      </c>
      <c r="F527" s="1">
        <v>0</v>
      </c>
      <c r="G527" s="1">
        <v>0</v>
      </c>
      <c r="H527" s="1"/>
      <c r="I527" s="1"/>
      <c r="J527" s="8">
        <v>41612</v>
      </c>
      <c r="K527" s="1"/>
      <c r="L527" s="10">
        <v>1.650462962962963E-2</v>
      </c>
      <c r="M527" s="1">
        <f>YEAR(Tableau2[[#This Row],[date]])</f>
        <v>2013</v>
      </c>
    </row>
    <row r="528" spans="1:13" x14ac:dyDescent="0.2">
      <c r="A528" s="1" t="s">
        <v>253</v>
      </c>
      <c r="B528" s="13" t="s">
        <v>450</v>
      </c>
      <c r="C528" s="1" t="s">
        <v>584</v>
      </c>
      <c r="D528" s="1" t="s">
        <v>253</v>
      </c>
      <c r="E528" s="1">
        <v>1</v>
      </c>
      <c r="F528" s="1">
        <v>0</v>
      </c>
      <c r="G528" s="1">
        <v>0</v>
      </c>
      <c r="H528" s="1"/>
      <c r="I528" s="1"/>
      <c r="J528" s="8">
        <v>41667</v>
      </c>
      <c r="K528" s="1"/>
      <c r="L528" s="10">
        <v>1.2685185185185183E-2</v>
      </c>
      <c r="M528" s="1">
        <f>YEAR(Tableau2[[#This Row],[date]])</f>
        <v>2014</v>
      </c>
    </row>
    <row r="529" spans="1:13" x14ac:dyDescent="0.2">
      <c r="A529" s="1" t="s">
        <v>253</v>
      </c>
      <c r="B529" s="13" t="s">
        <v>451</v>
      </c>
      <c r="C529" s="1" t="s">
        <v>585</v>
      </c>
      <c r="D529" s="1" t="s">
        <v>253</v>
      </c>
      <c r="E529" s="1">
        <v>1</v>
      </c>
      <c r="F529" s="1">
        <v>0</v>
      </c>
      <c r="G529" s="1">
        <v>0</v>
      </c>
      <c r="H529" s="1"/>
      <c r="I529" s="1"/>
      <c r="J529" s="8">
        <v>41675</v>
      </c>
      <c r="K529" s="1"/>
      <c r="L529" s="10">
        <v>1.1979166666666666E-2</v>
      </c>
      <c r="M529" s="1">
        <f>YEAR(Tableau2[[#This Row],[date]])</f>
        <v>2014</v>
      </c>
    </row>
    <row r="530" spans="1:13" x14ac:dyDescent="0.2">
      <c r="A530" s="1" t="s">
        <v>253</v>
      </c>
      <c r="B530" s="13" t="s">
        <v>441</v>
      </c>
      <c r="C530" s="1" t="s">
        <v>573</v>
      </c>
      <c r="D530" s="1" t="s">
        <v>253</v>
      </c>
      <c r="E530" s="1">
        <v>1</v>
      </c>
      <c r="F530" s="1">
        <v>0</v>
      </c>
      <c r="G530" s="1">
        <v>0</v>
      </c>
      <c r="H530" s="1"/>
      <c r="I530" s="1"/>
      <c r="J530" s="8">
        <v>41704</v>
      </c>
      <c r="K530" s="1"/>
      <c r="L530" s="10">
        <v>1.2743055555555556E-2</v>
      </c>
      <c r="M530" s="1">
        <f>YEAR(Tableau2[[#This Row],[date]])</f>
        <v>2014</v>
      </c>
    </row>
    <row r="531" spans="1:13" x14ac:dyDescent="0.2">
      <c r="A531" s="1" t="s">
        <v>253</v>
      </c>
      <c r="B531" s="13" t="s">
        <v>442</v>
      </c>
      <c r="C531" s="1" t="s">
        <v>574</v>
      </c>
      <c r="D531" s="1" t="s">
        <v>253</v>
      </c>
      <c r="E531" s="1">
        <v>1</v>
      </c>
      <c r="F531" s="1">
        <v>0</v>
      </c>
      <c r="G531" s="1">
        <v>0</v>
      </c>
      <c r="H531" s="1"/>
      <c r="I531" s="1"/>
      <c r="J531" s="8">
        <v>41704</v>
      </c>
      <c r="K531" s="1"/>
      <c r="L531" s="10">
        <v>9.0972222222222218E-3</v>
      </c>
      <c r="M531" s="1">
        <f>YEAR(Tableau2[[#This Row],[date]])</f>
        <v>2014</v>
      </c>
    </row>
    <row r="532" spans="1:13" x14ac:dyDescent="0.2">
      <c r="A532" s="1" t="s">
        <v>253</v>
      </c>
      <c r="B532" s="13" t="s">
        <v>444</v>
      </c>
      <c r="C532" s="1" t="s">
        <v>576</v>
      </c>
      <c r="D532" s="1" t="s">
        <v>253</v>
      </c>
      <c r="E532" s="1">
        <v>1</v>
      </c>
      <c r="F532" s="1">
        <v>0</v>
      </c>
      <c r="G532" s="1">
        <v>0</v>
      </c>
      <c r="H532" s="1"/>
      <c r="I532" s="1"/>
      <c r="J532" s="8">
        <v>41612</v>
      </c>
      <c r="K532" s="1"/>
      <c r="L532" s="10">
        <v>7.3842592592592597E-3</v>
      </c>
      <c r="M532" s="1">
        <f>YEAR(Tableau2[[#This Row],[date]])</f>
        <v>2013</v>
      </c>
    </row>
    <row r="533" spans="1:13" x14ac:dyDescent="0.2">
      <c r="A533" s="1" t="s">
        <v>253</v>
      </c>
      <c r="B533" s="13" t="s">
        <v>445</v>
      </c>
      <c r="C533" s="1" t="s">
        <v>577</v>
      </c>
      <c r="D533" s="1" t="s">
        <v>253</v>
      </c>
      <c r="E533" s="1">
        <v>1</v>
      </c>
      <c r="F533" s="1">
        <v>0</v>
      </c>
      <c r="G533" s="1">
        <v>0</v>
      </c>
      <c r="H533" s="1"/>
      <c r="I533" s="1"/>
      <c r="J533" s="8">
        <v>41612</v>
      </c>
      <c r="K533" s="1"/>
      <c r="L533" s="10">
        <v>7.3842592592592597E-3</v>
      </c>
      <c r="M533" s="1">
        <f>YEAR(Tableau2[[#This Row],[date]])</f>
        <v>2013</v>
      </c>
    </row>
    <row r="534" spans="1:13" x14ac:dyDescent="0.2">
      <c r="A534" s="1" t="s">
        <v>253</v>
      </c>
      <c r="B534" s="13" t="s">
        <v>446</v>
      </c>
      <c r="C534" s="1" t="s">
        <v>578</v>
      </c>
      <c r="D534" s="1" t="s">
        <v>253</v>
      </c>
      <c r="E534" s="1">
        <v>1</v>
      </c>
      <c r="F534" s="1">
        <v>0</v>
      </c>
      <c r="G534" s="1">
        <v>0</v>
      </c>
      <c r="H534" s="1"/>
      <c r="I534" s="1"/>
      <c r="J534" s="8">
        <v>41612</v>
      </c>
      <c r="K534" s="1"/>
      <c r="L534" s="10">
        <v>6.215277777777777E-3</v>
      </c>
      <c r="M534" s="1">
        <f>YEAR(Tableau2[[#This Row],[date]])</f>
        <v>2013</v>
      </c>
    </row>
    <row r="535" spans="1:13" x14ac:dyDescent="0.2">
      <c r="A535" s="1" t="s">
        <v>253</v>
      </c>
      <c r="B535" s="13" t="s">
        <v>567</v>
      </c>
      <c r="C535" s="1" t="s">
        <v>579</v>
      </c>
      <c r="D535" s="1" t="s">
        <v>253</v>
      </c>
      <c r="E535" s="1">
        <v>1</v>
      </c>
      <c r="F535" s="1">
        <v>0</v>
      </c>
      <c r="G535" s="1">
        <v>0</v>
      </c>
      <c r="H535" s="1"/>
      <c r="I535" s="1"/>
      <c r="J535" s="8">
        <v>41621</v>
      </c>
      <c r="K535" s="1"/>
      <c r="L535" s="10">
        <v>9.432870370370371E-3</v>
      </c>
      <c r="M535" s="1">
        <f>YEAR(Tableau2[[#This Row],[date]])</f>
        <v>2013</v>
      </c>
    </row>
    <row r="536" spans="1:13" x14ac:dyDescent="0.2">
      <c r="A536" s="1" t="s">
        <v>253</v>
      </c>
      <c r="B536" s="13" t="s">
        <v>447</v>
      </c>
      <c r="C536" s="1" t="s">
        <v>580</v>
      </c>
      <c r="D536" s="1" t="s">
        <v>253</v>
      </c>
      <c r="E536" s="1">
        <v>1</v>
      </c>
      <c r="F536" s="1">
        <v>0</v>
      </c>
      <c r="G536" s="1">
        <v>0</v>
      </c>
      <c r="H536" s="1"/>
      <c r="I536" s="1"/>
      <c r="J536" s="8">
        <v>41625</v>
      </c>
      <c r="K536" s="1"/>
      <c r="L536" s="10">
        <v>1.2650462962962962E-2</v>
      </c>
      <c r="M536" s="1">
        <f>YEAR(Tableau2[[#This Row],[date]])</f>
        <v>2013</v>
      </c>
    </row>
    <row r="537" spans="1:13" x14ac:dyDescent="0.2">
      <c r="A537" s="1" t="s">
        <v>253</v>
      </c>
      <c r="B537" s="13" t="s">
        <v>566</v>
      </c>
      <c r="C537" s="1" t="s">
        <v>581</v>
      </c>
      <c r="D537" s="1" t="s">
        <v>253</v>
      </c>
      <c r="E537" s="1">
        <v>1</v>
      </c>
      <c r="F537" s="1">
        <v>0</v>
      </c>
      <c r="G537" s="1">
        <v>0</v>
      </c>
      <c r="H537" s="1"/>
      <c r="I537" s="1"/>
      <c r="J537" s="8">
        <v>41633</v>
      </c>
      <c r="K537" s="1"/>
      <c r="L537" s="10">
        <v>1.306712962962963E-2</v>
      </c>
      <c r="M537" s="1">
        <f>YEAR(Tableau2[[#This Row],[date]])</f>
        <v>2013</v>
      </c>
    </row>
    <row r="538" spans="1:13" x14ac:dyDescent="0.2">
      <c r="A538" s="1" t="s">
        <v>253</v>
      </c>
      <c r="B538" s="13" t="s">
        <v>448</v>
      </c>
      <c r="C538" s="1" t="s">
        <v>582</v>
      </c>
      <c r="D538" s="1" t="s">
        <v>253</v>
      </c>
      <c r="E538" s="1">
        <v>1</v>
      </c>
      <c r="F538" s="1">
        <v>0</v>
      </c>
      <c r="G538" s="1">
        <v>0</v>
      </c>
      <c r="H538" s="1"/>
      <c r="I538" s="1"/>
      <c r="J538" s="8">
        <v>41667</v>
      </c>
      <c r="K538" s="1"/>
      <c r="L538" s="10">
        <v>2.5925925925925925E-3</v>
      </c>
      <c r="M538" s="1">
        <f>YEAR(Tableau2[[#This Row],[date]])</f>
        <v>2014</v>
      </c>
    </row>
    <row r="539" spans="1:13" x14ac:dyDescent="0.2">
      <c r="A539" s="1" t="s">
        <v>253</v>
      </c>
      <c r="B539" s="13" t="s">
        <v>449</v>
      </c>
      <c r="C539" s="1" t="s">
        <v>583</v>
      </c>
      <c r="D539" s="1" t="s">
        <v>253</v>
      </c>
      <c r="E539" s="1">
        <v>1</v>
      </c>
      <c r="F539" s="1">
        <v>0</v>
      </c>
      <c r="G539" s="1">
        <v>0</v>
      </c>
      <c r="H539" s="1"/>
      <c r="I539" s="1"/>
      <c r="J539" s="8">
        <v>41637</v>
      </c>
      <c r="K539" s="1"/>
      <c r="L539" s="10">
        <v>9.3055555555555548E-3</v>
      </c>
      <c r="M539" s="1">
        <f>YEAR(Tableau2[[#This Row],[date]])</f>
        <v>2013</v>
      </c>
    </row>
    <row r="540" spans="1:13" x14ac:dyDescent="0.2">
      <c r="A540" s="1" t="s">
        <v>158</v>
      </c>
      <c r="B540" s="12" t="s">
        <v>395</v>
      </c>
      <c r="C540" s="1" t="s">
        <v>396</v>
      </c>
      <c r="D540" s="1" t="s">
        <v>7</v>
      </c>
      <c r="E540" s="1">
        <v>1</v>
      </c>
      <c r="F540" s="1">
        <v>0</v>
      </c>
      <c r="G540" s="1">
        <v>0</v>
      </c>
      <c r="H540" s="1"/>
      <c r="I540" s="1"/>
      <c r="J540" s="8">
        <v>42440</v>
      </c>
      <c r="K540" s="1">
        <v>88</v>
      </c>
      <c r="L540" s="1"/>
      <c r="M540" s="1">
        <f>YEAR(Tableau2[[#This Row],[date]])</f>
        <v>2016</v>
      </c>
    </row>
    <row r="541" spans="1:13" x14ac:dyDescent="0.2">
      <c r="A541" s="1" t="s">
        <v>197</v>
      </c>
      <c r="B541" s="12" t="s">
        <v>223</v>
      </c>
      <c r="C541" s="1" t="s">
        <v>238</v>
      </c>
      <c r="D541" s="1" t="s">
        <v>7</v>
      </c>
      <c r="E541" s="1">
        <v>1</v>
      </c>
      <c r="F541" s="1">
        <v>0</v>
      </c>
      <c r="G541" s="1">
        <v>0</v>
      </c>
      <c r="H541" s="1"/>
      <c r="I541" s="1"/>
      <c r="J541" s="8">
        <v>42098</v>
      </c>
      <c r="K541" s="1">
        <v>2</v>
      </c>
      <c r="L541" s="1"/>
      <c r="M541" s="1">
        <f>YEAR(Tableau2[[#This Row],[date]])</f>
        <v>2015</v>
      </c>
    </row>
    <row r="542" spans="1:13" x14ac:dyDescent="0.2">
      <c r="A542" s="1" t="s">
        <v>135</v>
      </c>
      <c r="B542" s="12" t="s">
        <v>59</v>
      </c>
      <c r="C542" s="1" t="s">
        <v>238</v>
      </c>
      <c r="D542" s="1" t="s">
        <v>7</v>
      </c>
      <c r="E542" s="1">
        <v>1</v>
      </c>
      <c r="F542" s="1">
        <v>0</v>
      </c>
      <c r="G542" s="1">
        <v>0</v>
      </c>
      <c r="H542" s="1"/>
      <c r="I542" s="1"/>
      <c r="J542" s="8">
        <v>42219</v>
      </c>
      <c r="K542" s="1">
        <v>39</v>
      </c>
      <c r="L542" s="1"/>
      <c r="M542" s="1">
        <f>YEAR(Tableau2[[#This Row],[date]])</f>
        <v>2015</v>
      </c>
    </row>
    <row r="543" spans="1:13" x14ac:dyDescent="0.2">
      <c r="A543" s="1" t="s">
        <v>123</v>
      </c>
      <c r="B543" s="12" t="s">
        <v>399</v>
      </c>
      <c r="C543" s="1" t="s">
        <v>400</v>
      </c>
      <c r="D543" s="1" t="s">
        <v>7</v>
      </c>
      <c r="E543" s="1">
        <v>1</v>
      </c>
      <c r="F543" s="1">
        <v>0</v>
      </c>
      <c r="G543" s="1">
        <v>0</v>
      </c>
      <c r="H543" s="1"/>
      <c r="I543" s="1"/>
      <c r="J543" s="8">
        <v>42572</v>
      </c>
      <c r="K543" s="1">
        <v>45</v>
      </c>
      <c r="L543" s="1"/>
      <c r="M543" s="1">
        <f>YEAR(Tableau2[[#This Row],[date]])</f>
        <v>2016</v>
      </c>
    </row>
    <row r="544" spans="1:13" x14ac:dyDescent="0.2">
      <c r="A544" s="1" t="s">
        <v>168</v>
      </c>
      <c r="B544" s="12" t="s">
        <v>179</v>
      </c>
      <c r="C544" s="1" t="s">
        <v>402</v>
      </c>
      <c r="D544" s="1" t="s">
        <v>7</v>
      </c>
      <c r="E544" s="1">
        <v>0</v>
      </c>
      <c r="F544" s="1">
        <v>1</v>
      </c>
      <c r="G544" s="1">
        <v>0</v>
      </c>
      <c r="H544" s="1"/>
      <c r="I544" s="1"/>
      <c r="J544" s="8">
        <v>42667</v>
      </c>
      <c r="K544" s="1">
        <v>4</v>
      </c>
      <c r="L544" s="1"/>
      <c r="M544" s="1">
        <f>YEAR(Tableau2[[#This Row],[date]])</f>
        <v>2016</v>
      </c>
    </row>
    <row r="545" spans="1:13" x14ac:dyDescent="0.2">
      <c r="A545" s="1" t="s">
        <v>194</v>
      </c>
      <c r="B545" s="12" t="s">
        <v>220</v>
      </c>
      <c r="C545" s="1" t="s">
        <v>402</v>
      </c>
      <c r="D545" s="1" t="s">
        <v>7</v>
      </c>
      <c r="E545" s="1">
        <v>1</v>
      </c>
      <c r="F545" s="1">
        <v>0</v>
      </c>
      <c r="G545" s="1">
        <v>0</v>
      </c>
      <c r="H545" s="1"/>
      <c r="I545" s="1"/>
      <c r="J545" s="8">
        <v>42667</v>
      </c>
      <c r="K545" s="1">
        <v>16</v>
      </c>
      <c r="L545" s="1"/>
      <c r="M545" s="1">
        <f>YEAR(Tableau2[[#This Row],[date]])</f>
        <v>2016</v>
      </c>
    </row>
    <row r="546" spans="1:13" x14ac:dyDescent="0.2">
      <c r="A546" s="1" t="s">
        <v>138</v>
      </c>
      <c r="B546" s="12" t="s">
        <v>62</v>
      </c>
      <c r="C546" s="1" t="s">
        <v>397</v>
      </c>
      <c r="D546" s="1" t="s">
        <v>7</v>
      </c>
      <c r="E546" s="1">
        <v>1</v>
      </c>
      <c r="F546" s="1">
        <v>0</v>
      </c>
      <c r="G546" s="1">
        <v>0</v>
      </c>
      <c r="H546" s="1"/>
      <c r="I546" s="1"/>
      <c r="J546" s="8">
        <v>42195</v>
      </c>
      <c r="K546" s="1">
        <v>95</v>
      </c>
      <c r="L546" s="1"/>
      <c r="M546" s="1">
        <f>YEAR(Tableau2[[#This Row],[date]])</f>
        <v>2015</v>
      </c>
    </row>
    <row r="547" spans="1:13" x14ac:dyDescent="0.2">
      <c r="A547" s="1" t="s">
        <v>136</v>
      </c>
      <c r="B547" s="12" t="s">
        <v>60</v>
      </c>
      <c r="C547" s="1" t="s">
        <v>398</v>
      </c>
      <c r="D547" s="1" t="s">
        <v>7</v>
      </c>
      <c r="E547" s="1">
        <v>1</v>
      </c>
      <c r="F547" s="1">
        <v>0</v>
      </c>
      <c r="G547" s="1">
        <v>0</v>
      </c>
      <c r="H547" s="1"/>
      <c r="I547" s="1"/>
      <c r="J547" s="8">
        <v>42195</v>
      </c>
      <c r="K547" s="1">
        <v>90</v>
      </c>
      <c r="L547" s="1"/>
      <c r="M547" s="1">
        <f>YEAR(Tableau2[[#This Row],[date]])</f>
        <v>2015</v>
      </c>
    </row>
    <row r="548" spans="1:13" x14ac:dyDescent="0.2">
      <c r="A548" s="1" t="s">
        <v>1092</v>
      </c>
      <c r="B548" s="12" t="s">
        <v>1093</v>
      </c>
      <c r="C548" s="1" t="s">
        <v>1094</v>
      </c>
      <c r="D548" s="1" t="s">
        <v>7</v>
      </c>
      <c r="E548" s="1">
        <v>0</v>
      </c>
      <c r="F548" s="1">
        <v>1</v>
      </c>
      <c r="G548" s="1">
        <v>0</v>
      </c>
      <c r="H548" s="11" t="s">
        <v>682</v>
      </c>
      <c r="I548" s="5"/>
      <c r="J548" s="8">
        <v>44751</v>
      </c>
      <c r="K548" s="1">
        <v>126</v>
      </c>
      <c r="L548" s="1"/>
      <c r="M548" s="1">
        <f>YEAR(Tableau2[[#This Row],[date]])</f>
        <v>2022</v>
      </c>
    </row>
    <row r="549" spans="1:13" x14ac:dyDescent="0.2">
      <c r="A549" s="1" t="s">
        <v>741</v>
      </c>
      <c r="B549" s="13" t="s">
        <v>743</v>
      </c>
      <c r="C549" s="1" t="s">
        <v>742</v>
      </c>
      <c r="D549" s="1" t="s">
        <v>7</v>
      </c>
      <c r="E549" s="1">
        <v>1</v>
      </c>
      <c r="F549" s="1">
        <v>0</v>
      </c>
      <c r="G549" s="1">
        <v>0</v>
      </c>
      <c r="H549" s="1"/>
      <c r="I549" s="1"/>
      <c r="J549" s="8">
        <v>43788</v>
      </c>
      <c r="K549" s="1">
        <v>6</v>
      </c>
      <c r="L549" s="10">
        <v>0</v>
      </c>
      <c r="M549" s="1">
        <f>YEAR(Tableau2[[#This Row],[date]])</f>
        <v>2019</v>
      </c>
    </row>
    <row r="550" spans="1:13" x14ac:dyDescent="0.2">
      <c r="A550" s="1" t="s">
        <v>886</v>
      </c>
      <c r="B550" s="13" t="s">
        <v>780</v>
      </c>
      <c r="C550" s="1" t="s">
        <v>776</v>
      </c>
      <c r="D550" s="1" t="s">
        <v>7</v>
      </c>
      <c r="E550" s="1">
        <v>1</v>
      </c>
      <c r="F550" s="1">
        <v>0</v>
      </c>
      <c r="G550" s="1">
        <v>0</v>
      </c>
      <c r="H550" s="1"/>
      <c r="I550" s="1"/>
      <c r="J550" s="8">
        <v>44008</v>
      </c>
      <c r="K550" s="1">
        <v>220</v>
      </c>
      <c r="L550" s="10"/>
      <c r="M550" s="1">
        <f>YEAR(Tableau2[[#This Row],[date]])</f>
        <v>2020</v>
      </c>
    </row>
    <row r="551" spans="1:13" x14ac:dyDescent="0.2">
      <c r="A551" s="1" t="s">
        <v>253</v>
      </c>
      <c r="B551" s="13" t="s">
        <v>775</v>
      </c>
      <c r="C551" s="1" t="s">
        <v>776</v>
      </c>
      <c r="D551" s="1" t="s">
        <v>253</v>
      </c>
      <c r="E551" s="1">
        <v>1</v>
      </c>
      <c r="F551" s="1">
        <v>0</v>
      </c>
      <c r="G551" s="1">
        <v>0</v>
      </c>
      <c r="H551" s="1"/>
      <c r="I551" s="1"/>
      <c r="J551" s="8">
        <v>43856</v>
      </c>
      <c r="K551" s="1"/>
      <c r="L551" s="10">
        <v>1.7615740740740741E-2</v>
      </c>
      <c r="M551" s="1">
        <f>YEAR(Tableau2[[#This Row],[date]])</f>
        <v>2020</v>
      </c>
    </row>
    <row r="552" spans="1:13" x14ac:dyDescent="0.2">
      <c r="A552" s="1" t="s">
        <v>1228</v>
      </c>
      <c r="B552" s="13" t="s">
        <v>1073</v>
      </c>
      <c r="C552" s="1" t="s">
        <v>1074</v>
      </c>
      <c r="D552" s="1" t="s">
        <v>7</v>
      </c>
      <c r="E552" s="1">
        <v>1</v>
      </c>
      <c r="F552" s="1">
        <v>0</v>
      </c>
      <c r="G552" s="1">
        <v>0</v>
      </c>
      <c r="H552" s="1"/>
      <c r="I552" s="1"/>
      <c r="J552" s="8">
        <v>45353</v>
      </c>
      <c r="K552" s="1">
        <v>48</v>
      </c>
      <c r="L552" s="10"/>
      <c r="M552" s="1">
        <f>YEAR(Tableau2[[#This Row],[date]])</f>
        <v>2024</v>
      </c>
    </row>
    <row r="553" spans="1:13" x14ac:dyDescent="0.2">
      <c r="A553" s="1" t="s">
        <v>1226</v>
      </c>
      <c r="B553" s="13" t="s">
        <v>1227</v>
      </c>
      <c r="C553" s="1" t="s">
        <v>776</v>
      </c>
      <c r="D553" s="1" t="s">
        <v>7</v>
      </c>
      <c r="E553" s="1">
        <v>1</v>
      </c>
      <c r="F553" s="1">
        <v>0</v>
      </c>
      <c r="G553" s="1">
        <v>0</v>
      </c>
      <c r="H553" s="1"/>
      <c r="I553" s="1"/>
      <c r="J553" s="8">
        <v>45148</v>
      </c>
      <c r="K553" s="1">
        <v>246</v>
      </c>
      <c r="L553" s="10"/>
      <c r="M553" s="1">
        <f>YEAR(Tableau2[[#This Row],[date]])</f>
        <v>2023</v>
      </c>
    </row>
    <row r="554" spans="1:13" x14ac:dyDescent="0.2">
      <c r="A554" s="1" t="s">
        <v>781</v>
      </c>
      <c r="B554" s="13" t="s">
        <v>782</v>
      </c>
      <c r="C554" s="1" t="s">
        <v>783</v>
      </c>
      <c r="D554" s="1" t="s">
        <v>7</v>
      </c>
      <c r="E554" s="1">
        <v>0</v>
      </c>
      <c r="F554" s="1">
        <v>0</v>
      </c>
      <c r="G554" s="1">
        <v>1</v>
      </c>
      <c r="H554" s="1"/>
      <c r="I554" s="1"/>
      <c r="J554" s="8">
        <v>44010</v>
      </c>
      <c r="K554" s="1">
        <v>192</v>
      </c>
      <c r="L554" s="10"/>
      <c r="M554" s="1">
        <f>YEAR(Tableau2[[#This Row],[date]])</f>
        <v>2020</v>
      </c>
    </row>
    <row r="555" spans="1:13" x14ac:dyDescent="0.2">
      <c r="A555" s="1" t="s">
        <v>830</v>
      </c>
      <c r="B555" s="13" t="s">
        <v>831</v>
      </c>
      <c r="C555" s="1" t="s">
        <v>829</v>
      </c>
      <c r="D555" s="1" t="s">
        <v>802</v>
      </c>
      <c r="E555" s="1">
        <v>1</v>
      </c>
      <c r="F555" s="1">
        <v>0</v>
      </c>
      <c r="G555" s="1">
        <v>1</v>
      </c>
      <c r="H555" s="1">
        <v>0</v>
      </c>
      <c r="I555" s="1">
        <v>0</v>
      </c>
      <c r="J555" s="8">
        <v>39600</v>
      </c>
      <c r="K555" s="1">
        <v>68</v>
      </c>
      <c r="L555" s="10"/>
      <c r="M555" s="1">
        <f>YEAR(Tableau2[[#This Row],[date]])</f>
        <v>2008</v>
      </c>
    </row>
    <row r="556" spans="1:13" x14ac:dyDescent="0.2">
      <c r="A556" s="1" t="s">
        <v>149</v>
      </c>
      <c r="B556" s="13" t="s">
        <v>74</v>
      </c>
      <c r="C556" s="1" t="s">
        <v>369</v>
      </c>
      <c r="D556" s="1" t="s">
        <v>7</v>
      </c>
      <c r="E556" s="1">
        <v>0</v>
      </c>
      <c r="F556" s="1">
        <v>1</v>
      </c>
      <c r="G556" s="1">
        <v>0</v>
      </c>
      <c r="H556" s="1"/>
      <c r="I556" s="1"/>
      <c r="J556" s="8">
        <v>41857</v>
      </c>
      <c r="K556" s="1">
        <v>63</v>
      </c>
      <c r="L556" s="1"/>
      <c r="M556" s="1">
        <f>YEAR(Tableau2[[#This Row],[date]])</f>
        <v>2014</v>
      </c>
    </row>
    <row r="557" spans="1:13" x14ac:dyDescent="0.2">
      <c r="A557" s="1" t="s">
        <v>117</v>
      </c>
      <c r="B557" s="12" t="s">
        <v>42</v>
      </c>
      <c r="C557" s="1" t="s">
        <v>368</v>
      </c>
      <c r="D557" s="1" t="s">
        <v>7</v>
      </c>
      <c r="E557" s="1">
        <v>0</v>
      </c>
      <c r="F557" s="1">
        <v>1</v>
      </c>
      <c r="G557" s="1">
        <v>0</v>
      </c>
      <c r="H557" s="1"/>
      <c r="I557" s="1"/>
      <c r="J557" s="8">
        <v>42629</v>
      </c>
      <c r="K557" s="1">
        <v>117</v>
      </c>
      <c r="L557" s="1"/>
      <c r="M557" s="1">
        <f>YEAR(Tableau2[[#This Row],[date]])</f>
        <v>2016</v>
      </c>
    </row>
    <row r="558" spans="1:13" x14ac:dyDescent="0.2">
      <c r="A558" s="1" t="s">
        <v>253</v>
      </c>
      <c r="B558" s="13" t="s">
        <v>570</v>
      </c>
      <c r="C558" s="1" t="s">
        <v>368</v>
      </c>
      <c r="D558" s="1" t="s">
        <v>253</v>
      </c>
      <c r="E558" s="1">
        <v>0</v>
      </c>
      <c r="F558" s="1">
        <v>1</v>
      </c>
      <c r="G558" s="1">
        <v>0</v>
      </c>
      <c r="H558" s="1"/>
      <c r="I558" s="1"/>
      <c r="J558" s="8">
        <v>42631</v>
      </c>
      <c r="K558" s="1"/>
      <c r="L558" s="10">
        <v>1.2442129629629629E-2</v>
      </c>
      <c r="M558" s="1">
        <f>YEAR(Tableau2[[#This Row],[date]])</f>
        <v>2016</v>
      </c>
    </row>
    <row r="559" spans="1:13" x14ac:dyDescent="0.2">
      <c r="A559" s="1" t="s">
        <v>108</v>
      </c>
      <c r="B559" s="12" t="s">
        <v>32</v>
      </c>
      <c r="C559" s="1" t="s">
        <v>370</v>
      </c>
      <c r="D559" s="1" t="s">
        <v>7</v>
      </c>
      <c r="E559" s="1">
        <v>0</v>
      </c>
      <c r="F559" s="1">
        <v>1</v>
      </c>
      <c r="G559" s="1">
        <v>0</v>
      </c>
      <c r="H559" s="1"/>
      <c r="I559" s="1"/>
      <c r="J559" s="8">
        <v>42944</v>
      </c>
      <c r="K559" s="1">
        <v>121</v>
      </c>
      <c r="L559" s="1"/>
      <c r="M559" s="1">
        <f>YEAR(Tableau2[[#This Row],[date]])</f>
        <v>2017</v>
      </c>
    </row>
    <row r="560" spans="1:13" x14ac:dyDescent="0.2">
      <c r="A560" s="1" t="s">
        <v>706</v>
      </c>
      <c r="B560" s="13" t="s">
        <v>707</v>
      </c>
      <c r="C560" s="1" t="s">
        <v>708</v>
      </c>
      <c r="D560" s="1" t="s">
        <v>709</v>
      </c>
      <c r="E560" s="1">
        <v>0</v>
      </c>
      <c r="F560" s="1">
        <v>1</v>
      </c>
      <c r="G560" s="1">
        <v>0</v>
      </c>
      <c r="H560" s="1"/>
      <c r="I560" s="1"/>
      <c r="J560" s="8">
        <v>43654</v>
      </c>
      <c r="K560" s="1">
        <v>110</v>
      </c>
      <c r="L560" s="1"/>
      <c r="M560" s="1">
        <f>YEAR(Tableau2[[#This Row],[date]])</f>
        <v>2019</v>
      </c>
    </row>
    <row r="561" spans="1:15" x14ac:dyDescent="0.2">
      <c r="A561" s="1" t="s">
        <v>729</v>
      </c>
      <c r="B561" s="13" t="s">
        <v>728</v>
      </c>
      <c r="C561" s="1" t="s">
        <v>708</v>
      </c>
      <c r="D561" s="1" t="s">
        <v>725</v>
      </c>
      <c r="E561" s="1">
        <v>0</v>
      </c>
      <c r="F561" s="1">
        <v>1</v>
      </c>
      <c r="G561" s="1">
        <v>0</v>
      </c>
      <c r="H561" s="1"/>
      <c r="I561" s="1"/>
      <c r="J561" s="8">
        <v>43678</v>
      </c>
      <c r="K561" s="6">
        <v>145</v>
      </c>
      <c r="L561" s="1"/>
      <c r="M561" s="1">
        <f>YEAR(Tableau2[[#This Row],[date]])</f>
        <v>2019</v>
      </c>
    </row>
    <row r="562" spans="1:15" x14ac:dyDescent="0.2">
      <c r="A562" s="1" t="s">
        <v>771</v>
      </c>
      <c r="B562" s="13" t="s">
        <v>772</v>
      </c>
      <c r="C562" s="1" t="s">
        <v>773</v>
      </c>
      <c r="D562" s="1" t="s">
        <v>7</v>
      </c>
      <c r="E562" s="1">
        <v>0</v>
      </c>
      <c r="F562" s="1">
        <v>1</v>
      </c>
      <c r="G562" s="1">
        <v>0</v>
      </c>
      <c r="H562" s="1"/>
      <c r="I562" s="1"/>
      <c r="J562" s="8">
        <v>43653</v>
      </c>
      <c r="K562" s="1">
        <v>39</v>
      </c>
      <c r="L562" s="10"/>
      <c r="M562" s="1">
        <f>YEAR(Tableau2[[#This Row],[date]])</f>
        <v>2019</v>
      </c>
    </row>
    <row r="563" spans="1:15" x14ac:dyDescent="0.2">
      <c r="A563" s="1" t="s">
        <v>151</v>
      </c>
      <c r="B563" s="12" t="s">
        <v>77</v>
      </c>
      <c r="C563" s="1" t="s">
        <v>401</v>
      </c>
      <c r="D563" s="1" t="s">
        <v>7</v>
      </c>
      <c r="E563" s="1">
        <v>0</v>
      </c>
      <c r="F563" s="1">
        <v>1</v>
      </c>
      <c r="G563" s="1">
        <v>0</v>
      </c>
      <c r="H563" s="1"/>
      <c r="I563" s="1"/>
      <c r="J563" s="8">
        <v>41726</v>
      </c>
      <c r="K563" s="1">
        <v>32</v>
      </c>
      <c r="L563" s="1"/>
      <c r="M563" s="1">
        <f>YEAR(Tableau2[[#This Row],[date]])</f>
        <v>2014</v>
      </c>
    </row>
    <row r="564" spans="1:15" x14ac:dyDescent="0.2">
      <c r="A564" s="1" t="s">
        <v>169</v>
      </c>
      <c r="B564" s="12" t="s">
        <v>180</v>
      </c>
      <c r="C564" s="1" t="s">
        <v>403</v>
      </c>
      <c r="D564" s="1" t="s">
        <v>7</v>
      </c>
      <c r="E564" s="1">
        <v>0</v>
      </c>
      <c r="F564" s="1">
        <v>1</v>
      </c>
      <c r="G564" s="1">
        <v>0</v>
      </c>
      <c r="H564" s="1"/>
      <c r="I564" s="1"/>
      <c r="J564" s="8">
        <v>42667</v>
      </c>
      <c r="K564" s="1">
        <v>6</v>
      </c>
      <c r="L564" s="1"/>
      <c r="M564" s="1">
        <f>YEAR(Tableau2[[#This Row],[date]])</f>
        <v>2016</v>
      </c>
    </row>
    <row r="565" spans="1:15" x14ac:dyDescent="0.2">
      <c r="A565" s="1" t="s">
        <v>253</v>
      </c>
      <c r="B565" s="13" t="s">
        <v>281</v>
      </c>
      <c r="C565" s="1" t="s">
        <v>282</v>
      </c>
      <c r="D565" s="1" t="s">
        <v>253</v>
      </c>
      <c r="E565" s="1">
        <v>1</v>
      </c>
      <c r="F565" s="1">
        <v>1</v>
      </c>
      <c r="G565" s="1">
        <v>1</v>
      </c>
      <c r="H565" s="1"/>
      <c r="I565" s="1"/>
      <c r="J565" s="8">
        <v>43216</v>
      </c>
      <c r="K565" s="1"/>
      <c r="L565" s="1"/>
      <c r="M565" s="1">
        <f>YEAR(Tableau2[[#This Row],[date]])</f>
        <v>2018</v>
      </c>
    </row>
    <row r="566" spans="1:15" x14ac:dyDescent="0.2">
      <c r="A566" s="1" t="s">
        <v>202</v>
      </c>
      <c r="B566" s="12" t="s">
        <v>229</v>
      </c>
      <c r="C566" s="1" t="s">
        <v>239</v>
      </c>
      <c r="D566" s="1" t="s">
        <v>7</v>
      </c>
      <c r="E566" s="1">
        <v>1</v>
      </c>
      <c r="F566" s="1">
        <v>0</v>
      </c>
      <c r="G566" s="1">
        <v>0</v>
      </c>
      <c r="H566" s="1"/>
      <c r="I566" s="1"/>
      <c r="J566" s="8">
        <v>42097</v>
      </c>
      <c r="K566" s="1">
        <v>2</v>
      </c>
      <c r="L566" s="1"/>
      <c r="M566" s="1">
        <f>YEAR(Tableau2[[#This Row],[date]])</f>
        <v>2015</v>
      </c>
    </row>
    <row r="567" spans="1:15" x14ac:dyDescent="0.2">
      <c r="A567" s="1" t="s">
        <v>253</v>
      </c>
      <c r="B567" s="13" t="s">
        <v>468</v>
      </c>
      <c r="C567" s="1" t="s">
        <v>591</v>
      </c>
      <c r="D567" s="1" t="s">
        <v>253</v>
      </c>
      <c r="E567" s="1">
        <v>1</v>
      </c>
      <c r="F567" s="1">
        <v>0</v>
      </c>
      <c r="G567" s="1">
        <v>0</v>
      </c>
      <c r="H567" s="1"/>
      <c r="I567" s="1"/>
      <c r="J567" s="8">
        <v>41361</v>
      </c>
      <c r="K567" s="1"/>
      <c r="L567" s="10">
        <v>2.8819444444444444E-3</v>
      </c>
      <c r="M567" s="1">
        <f>YEAR(Tableau2[[#This Row],[date]])</f>
        <v>2013</v>
      </c>
    </row>
    <row r="568" spans="1:15" x14ac:dyDescent="0.2">
      <c r="A568" s="1" t="s">
        <v>253</v>
      </c>
      <c r="B568" s="13" t="s">
        <v>471</v>
      </c>
      <c r="C568" s="1" t="s">
        <v>591</v>
      </c>
      <c r="D568" s="1" t="s">
        <v>253</v>
      </c>
      <c r="E568" s="1">
        <v>1</v>
      </c>
      <c r="F568" s="1">
        <v>0</v>
      </c>
      <c r="G568" s="1">
        <v>0</v>
      </c>
      <c r="H568" s="1"/>
      <c r="I568" s="1"/>
      <c r="J568" s="8">
        <v>40627</v>
      </c>
      <c r="K568" s="1"/>
      <c r="L568" s="10">
        <v>6.3078703703703708E-3</v>
      </c>
      <c r="M568" s="1">
        <f>YEAR(Tableau2[[#This Row],[date]])</f>
        <v>2011</v>
      </c>
    </row>
    <row r="569" spans="1:15" x14ac:dyDescent="0.2">
      <c r="A569" s="1" t="s">
        <v>253</v>
      </c>
      <c r="B569" s="18" t="s">
        <v>469</v>
      </c>
      <c r="C569" s="1" t="s">
        <v>591</v>
      </c>
      <c r="D569" s="1" t="s">
        <v>253</v>
      </c>
      <c r="E569" s="1">
        <v>1</v>
      </c>
      <c r="F569" s="1">
        <v>0</v>
      </c>
      <c r="G569" s="1">
        <v>0</v>
      </c>
      <c r="H569" s="5"/>
      <c r="I569" s="5"/>
      <c r="J569" s="11">
        <v>40628</v>
      </c>
      <c r="K569" s="5"/>
      <c r="L569" s="22">
        <v>2.8703703703703708E-3</v>
      </c>
      <c r="M569" s="1">
        <f>YEAR(Tableau2[[#This Row],[date]])</f>
        <v>2011</v>
      </c>
    </row>
    <row r="570" spans="1:15" x14ac:dyDescent="0.2">
      <c r="A570" s="1" t="s">
        <v>253</v>
      </c>
      <c r="B570" s="18" t="s">
        <v>536</v>
      </c>
      <c r="C570" s="5" t="s">
        <v>624</v>
      </c>
      <c r="D570" s="1" t="s">
        <v>253</v>
      </c>
      <c r="E570" s="1">
        <v>1</v>
      </c>
      <c r="F570" s="1">
        <v>0</v>
      </c>
      <c r="G570" s="1">
        <v>0</v>
      </c>
      <c r="H570" s="5"/>
      <c r="I570" s="5"/>
      <c r="J570" s="11">
        <v>39316</v>
      </c>
      <c r="K570" s="5"/>
      <c r="L570" s="22">
        <v>6.7013888888888887E-3</v>
      </c>
      <c r="M570" s="1">
        <f>YEAR(Tableau2[[#This Row],[date]])</f>
        <v>2007</v>
      </c>
    </row>
    <row r="571" spans="1:15" x14ac:dyDescent="0.2">
      <c r="A571" s="1" t="s">
        <v>253</v>
      </c>
      <c r="B571" s="18" t="s">
        <v>537</v>
      </c>
      <c r="C571" s="5" t="s">
        <v>625</v>
      </c>
      <c r="D571" s="1" t="s">
        <v>253</v>
      </c>
      <c r="E571" s="1">
        <v>1</v>
      </c>
      <c r="F571" s="1">
        <v>0</v>
      </c>
      <c r="G571" s="1">
        <v>0</v>
      </c>
      <c r="H571" s="5"/>
      <c r="I571" s="5"/>
      <c r="J571" s="11">
        <v>39316</v>
      </c>
      <c r="K571" s="5"/>
      <c r="L571" s="22">
        <v>3.1597222222222222E-3</v>
      </c>
      <c r="M571" s="1">
        <f>YEAR(Tableau2[[#This Row],[date]])</f>
        <v>2007</v>
      </c>
    </row>
    <row r="572" spans="1:15" x14ac:dyDescent="0.2">
      <c r="A572" s="1" t="s">
        <v>253</v>
      </c>
      <c r="B572" s="18" t="s">
        <v>675</v>
      </c>
      <c r="C572" s="5" t="s">
        <v>722</v>
      </c>
      <c r="D572" s="1" t="s">
        <v>253</v>
      </c>
      <c r="E572" s="1">
        <v>0</v>
      </c>
      <c r="F572" s="1">
        <v>0</v>
      </c>
      <c r="G572" s="1">
        <v>0</v>
      </c>
      <c r="H572" s="5"/>
      <c r="I572" s="5"/>
      <c r="J572" s="11">
        <v>43582</v>
      </c>
      <c r="K572" s="5"/>
      <c r="L572" s="22">
        <v>4.6296296296296293E-4</v>
      </c>
      <c r="M572" s="5">
        <v>2019</v>
      </c>
    </row>
    <row r="573" spans="1:15" x14ac:dyDescent="0.2">
      <c r="A573" s="5"/>
      <c r="B573" s="17"/>
      <c r="C573" s="5"/>
      <c r="D573" s="5"/>
      <c r="E573" s="5"/>
      <c r="F573" s="5"/>
      <c r="G573" s="5"/>
      <c r="H573" s="5"/>
      <c r="I573" s="5"/>
      <c r="J573" s="5"/>
      <c r="K573" s="5">
        <f>SUM(K2:K572)</f>
        <v>14603</v>
      </c>
      <c r="L573" s="25">
        <f>SUM(L2:L572)</f>
        <v>1.9920138888888876</v>
      </c>
      <c r="M573" s="5" t="s">
        <v>682</v>
      </c>
    </row>
    <row r="574" spans="1:15" x14ac:dyDescent="0.2">
      <c r="K574">
        <f>COUNT(K2:K572)</f>
        <v>300</v>
      </c>
      <c r="L574">
        <f>COUNT(L2:L572)</f>
        <v>255</v>
      </c>
      <c r="M574" t="s">
        <v>682</v>
      </c>
      <c r="N574" t="s">
        <v>682</v>
      </c>
      <c r="O574" t="s">
        <v>682</v>
      </c>
    </row>
    <row r="575" spans="1:15" x14ac:dyDescent="0.2">
      <c r="B575" s="1" t="s">
        <v>1246</v>
      </c>
      <c r="C575">
        <f>SUMIF(M$2:M$572,"=2024",K$2:K$572)</f>
        <v>304</v>
      </c>
      <c r="E575">
        <v>2024</v>
      </c>
    </row>
    <row r="576" spans="1:15" x14ac:dyDescent="0.2">
      <c r="B576" s="1" t="s">
        <v>1189</v>
      </c>
      <c r="C576" s="1">
        <f>SUMIF(M$2:M$572,"=2023",K$2:K$572)</f>
        <v>1096</v>
      </c>
      <c r="D576" s="1"/>
      <c r="E576" s="1">
        <v>2023</v>
      </c>
      <c r="J576" s="28" t="s">
        <v>682</v>
      </c>
    </row>
    <row r="577" spans="2:10" x14ac:dyDescent="0.2">
      <c r="B577" s="1" t="s">
        <v>1019</v>
      </c>
      <c r="C577" s="1">
        <f>SUMIF(M$2:M$572,"=2022",K$2:K$572)</f>
        <v>1533</v>
      </c>
      <c r="D577" s="1"/>
      <c r="E577" s="1">
        <v>2022</v>
      </c>
      <c r="J577" s="28"/>
    </row>
    <row r="578" spans="2:10" x14ac:dyDescent="0.2">
      <c r="B578" s="1" t="s">
        <v>904</v>
      </c>
      <c r="C578" s="1">
        <f>SUMIF(M$2:M$572,"=2021",K$2:K$572)</f>
        <v>926</v>
      </c>
      <c r="D578" s="1"/>
      <c r="E578" s="1">
        <v>2021</v>
      </c>
    </row>
    <row r="579" spans="2:10" x14ac:dyDescent="0.2">
      <c r="B579" s="1" t="s">
        <v>784</v>
      </c>
      <c r="C579" s="1">
        <f>SUMIF(M$2:M$572,"=2020",K$2:K$572)</f>
        <v>894</v>
      </c>
      <c r="D579" s="1"/>
      <c r="E579" s="1">
        <v>2020</v>
      </c>
    </row>
    <row r="580" spans="2:10" x14ac:dyDescent="0.2">
      <c r="B580" s="1" t="s">
        <v>712</v>
      </c>
      <c r="C580" s="1">
        <f>SUMIF(M$2:M$572,"=2019",K$2:K$572)</f>
        <v>1645</v>
      </c>
      <c r="D580" s="1"/>
      <c r="E580" s="1">
        <v>2019</v>
      </c>
    </row>
    <row r="581" spans="2:10" x14ac:dyDescent="0.2">
      <c r="B581" s="1" t="s">
        <v>713</v>
      </c>
      <c r="C581" s="1">
        <f>SUMIF(M$2:M$572,"=2018",K$2:K$572)</f>
        <v>1909</v>
      </c>
      <c r="D581" s="1"/>
      <c r="E581" s="1">
        <v>2018</v>
      </c>
    </row>
    <row r="582" spans="2:10" x14ac:dyDescent="0.2">
      <c r="B582" s="1" t="s">
        <v>714</v>
      </c>
      <c r="C582" s="1">
        <f>SUMIF(M$2:M$572,"=2017",K$2:K$572)</f>
        <v>1252</v>
      </c>
      <c r="D582" s="1"/>
      <c r="E582" s="1">
        <v>2017</v>
      </c>
    </row>
    <row r="583" spans="2:10" x14ac:dyDescent="0.2">
      <c r="B583" s="1" t="s">
        <v>715</v>
      </c>
      <c r="C583" s="1">
        <f>SUMIF(M$2:M$572,"=2016",K$2:K$572)</f>
        <v>965</v>
      </c>
      <c r="D583" s="1"/>
      <c r="E583" s="1">
        <v>2016</v>
      </c>
    </row>
    <row r="584" spans="2:10" x14ac:dyDescent="0.2">
      <c r="B584" s="1" t="s">
        <v>716</v>
      </c>
      <c r="C584" s="1">
        <f>SUMIF(M$2:M$572,"=2015",K$2:K$572)</f>
        <v>1220</v>
      </c>
      <c r="D584" s="1"/>
      <c r="E584" s="1">
        <v>2015</v>
      </c>
    </row>
    <row r="585" spans="2:10" x14ac:dyDescent="0.2">
      <c r="B585" s="1" t="s">
        <v>717</v>
      </c>
      <c r="C585" s="1">
        <f>SUMIF(M$2:M$572,"=2014",K$2:K$572)</f>
        <v>648</v>
      </c>
      <c r="D585" s="1"/>
      <c r="E585" s="1">
        <v>2014</v>
      </c>
    </row>
    <row r="586" spans="2:10" x14ac:dyDescent="0.2">
      <c r="B586" s="1" t="s">
        <v>718</v>
      </c>
      <c r="C586" s="1">
        <f>SUMIF(M$2:M$572,"=2013",K$2:K$572)</f>
        <v>206</v>
      </c>
      <c r="D586" s="1"/>
      <c r="E586" s="1">
        <v>2013</v>
      </c>
    </row>
    <row r="587" spans="2:10" x14ac:dyDescent="0.2">
      <c r="B587" s="1" t="s">
        <v>719</v>
      </c>
      <c r="C587" s="1">
        <f>SUMIF(M$2:M$572,"=2012",K$2:K$572)</f>
        <v>331</v>
      </c>
      <c r="D587" s="1"/>
      <c r="E587" s="1">
        <v>2012</v>
      </c>
    </row>
    <row r="588" spans="2:10" x14ac:dyDescent="0.2">
      <c r="B588" s="1" t="s">
        <v>720</v>
      </c>
      <c r="C588" s="1">
        <f>SUMIF(M$2:M$572,"=2011",K$2:K$572)</f>
        <v>0</v>
      </c>
      <c r="D588" s="1"/>
      <c r="E588" s="1">
        <v>2011</v>
      </c>
    </row>
    <row r="589" spans="2:10" x14ac:dyDescent="0.2">
      <c r="B589" s="1" t="s">
        <v>721</v>
      </c>
      <c r="C589" s="1">
        <f>SUMIF(M$2:M$572,"=2010",K$2:K$572)</f>
        <v>577</v>
      </c>
      <c r="D589" s="1"/>
      <c r="E589" s="1">
        <v>2010</v>
      </c>
    </row>
    <row r="590" spans="2:10" x14ac:dyDescent="0.2">
      <c r="B590" s="1" t="s">
        <v>905</v>
      </c>
      <c r="C590" s="1">
        <f>SUMIF(M$2:M$572,"&lt;2010",K$2:K$572)</f>
        <v>1097</v>
      </c>
    </row>
    <row r="591" spans="2:10" x14ac:dyDescent="0.2">
      <c r="B591" s="1" t="s">
        <v>774</v>
      </c>
      <c r="C591" s="1">
        <f>SUM(C578:C590)</f>
        <v>11670</v>
      </c>
    </row>
    <row r="592" spans="2:10" x14ac:dyDescent="0.2">
      <c r="B592" s="1" t="s">
        <v>796</v>
      </c>
      <c r="C592" s="33">
        <f>AVERAGE(C579:C589)</f>
        <v>877</v>
      </c>
    </row>
    <row r="593" spans="2:5" x14ac:dyDescent="0.2">
      <c r="B593" s="1" t="s">
        <v>797</v>
      </c>
      <c r="C593" s="33">
        <f>AVERAGE(C579:C584)</f>
        <v>1314.1666666666667</v>
      </c>
    </row>
    <row r="594" spans="2:5" x14ac:dyDescent="0.2">
      <c r="B594" s="1" t="s">
        <v>1140</v>
      </c>
      <c r="C594" s="33">
        <f>AVERAGE(C577:C582)</f>
        <v>1359.8333333333333</v>
      </c>
    </row>
    <row r="596" spans="2:5" x14ac:dyDescent="0.2">
      <c r="B596" s="1" t="s">
        <v>1248</v>
      </c>
      <c r="C596" s="34">
        <f>SUMIF(M$2:M$572,"=2024",L$2:M$572)</f>
        <v>9.0243055555555562E-2</v>
      </c>
      <c r="E596">
        <v>2024</v>
      </c>
    </row>
    <row r="597" spans="2:5" x14ac:dyDescent="0.2">
      <c r="B597" s="1" t="s">
        <v>1247</v>
      </c>
      <c r="C597" s="34">
        <f>SUMIF(M$2:M$572,"=2023",L$2:M$572)</f>
        <v>7.7523148148148133E-2</v>
      </c>
      <c r="E597">
        <v>2023</v>
      </c>
    </row>
    <row r="598" spans="2:5" x14ac:dyDescent="0.2">
      <c r="B598" s="1" t="s">
        <v>1141</v>
      </c>
      <c r="C598" s="34">
        <f>SUMIF(M$2:M$572,"=2022",L$2:M$572)</f>
        <v>0.12828703703703703</v>
      </c>
      <c r="D598" s="1"/>
      <c r="E598" s="1">
        <v>2022</v>
      </c>
    </row>
    <row r="599" spans="2:5" x14ac:dyDescent="0.2">
      <c r="B599" s="1" t="s">
        <v>1143</v>
      </c>
      <c r="C599" s="34">
        <f>SUMIF(M$2:M$572,"=2021",L$2:M$572)</f>
        <v>0.12266203703703703</v>
      </c>
      <c r="D599" s="1"/>
      <c r="E599" s="1">
        <v>2021</v>
      </c>
    </row>
    <row r="600" spans="2:5" x14ac:dyDescent="0.2">
      <c r="B600" s="1" t="s">
        <v>1142</v>
      </c>
      <c r="C600" s="34">
        <f>SUMIF(M$2:M$572,"=2020",L$2:M$572)</f>
        <v>0.25547453703703704</v>
      </c>
      <c r="D600" s="1"/>
      <c r="E600" s="1">
        <v>2020</v>
      </c>
    </row>
    <row r="601" spans="2:5" x14ac:dyDescent="0.2">
      <c r="B601" s="1" t="s">
        <v>1144</v>
      </c>
      <c r="C601" s="34">
        <f>SUMIF(M$2:M$572,"=2019",L$2:M$572)</f>
        <v>8.1261574074074083E-2</v>
      </c>
      <c r="D601" s="1"/>
      <c r="E601" s="1">
        <v>2019</v>
      </c>
    </row>
    <row r="602" spans="2:5" x14ac:dyDescent="0.2">
      <c r="B602" s="1" t="s">
        <v>1145</v>
      </c>
      <c r="C602" s="34">
        <f>SUMIF(M$2:M$572,"=2018",L$2:M$572)</f>
        <v>0.23918981481481483</v>
      </c>
      <c r="D602" s="1"/>
      <c r="E602" s="1">
        <v>2018</v>
      </c>
    </row>
    <row r="603" spans="2:5" x14ac:dyDescent="0.2">
      <c r="B603" s="1" t="s">
        <v>1146</v>
      </c>
      <c r="C603" s="34">
        <f>SUMIF(M$2:M$572,"=2017",L$2:M$572)</f>
        <v>0</v>
      </c>
      <c r="D603" s="1"/>
      <c r="E603" s="1">
        <v>2017</v>
      </c>
    </row>
    <row r="604" spans="2:5" x14ac:dyDescent="0.2">
      <c r="B604" s="1" t="s">
        <v>1147</v>
      </c>
      <c r="C604" s="34">
        <f>SUMIF(M$2:M$572,"=2016",L$2:M$572)</f>
        <v>8.7962962962962965E-2</v>
      </c>
      <c r="D604" s="1"/>
      <c r="E604" s="1">
        <v>2016</v>
      </c>
    </row>
    <row r="605" spans="2:5" x14ac:dyDescent="0.2">
      <c r="B605" s="1" t="s">
        <v>1148</v>
      </c>
      <c r="C605" s="34">
        <f>SUMIF(M$2:M$572,"=2015",L$2:M$572)</f>
        <v>0.12050925925925927</v>
      </c>
      <c r="D605" s="1"/>
      <c r="E605" s="1">
        <v>2015</v>
      </c>
    </row>
    <row r="606" spans="2:5" x14ac:dyDescent="0.2">
      <c r="B606" s="1" t="s">
        <v>1149</v>
      </c>
      <c r="C606" s="34">
        <f>SUMIF(M$2:M$572,"=2014",L$2:M$572)</f>
        <v>0.13552083333333334</v>
      </c>
      <c r="D606" s="1"/>
      <c r="E606" s="1">
        <v>2014</v>
      </c>
    </row>
    <row r="607" spans="2:5" x14ac:dyDescent="0.2">
      <c r="B607" s="1" t="s">
        <v>1150</v>
      </c>
      <c r="C607" s="34">
        <f>SUMIF(M$2:M$572,"=2013",L$2:M$572)</f>
        <v>0.13936342592592593</v>
      </c>
      <c r="D607" s="1"/>
      <c r="E607" s="1">
        <v>2013</v>
      </c>
    </row>
    <row r="608" spans="2:5" x14ac:dyDescent="0.2">
      <c r="B608" s="1" t="s">
        <v>1151</v>
      </c>
      <c r="C608" s="34">
        <f>SUMIF(M$2:M$572,"=2012",L$2:M$572)</f>
        <v>2.1724537037037039E-2</v>
      </c>
      <c r="D608" s="1"/>
      <c r="E608" s="1">
        <v>2012</v>
      </c>
    </row>
    <row r="609" spans="2:5" x14ac:dyDescent="0.2">
      <c r="B609" s="1" t="s">
        <v>1152</v>
      </c>
      <c r="C609" s="34">
        <f>SUMIF(M$2:M$572,"=2011",L$2:M$572)</f>
        <v>4.2268518518518525E-2</v>
      </c>
      <c r="D609" s="1"/>
      <c r="E609" s="1">
        <v>2011</v>
      </c>
    </row>
    <row r="610" spans="2:5" x14ac:dyDescent="0.2">
      <c r="B610" s="1" t="s">
        <v>1153</v>
      </c>
      <c r="C610" s="34">
        <f>SUMIF(M$2:M$572,"=2010",L$2:M$572)</f>
        <v>1.8310185185185186E-2</v>
      </c>
      <c r="D610" s="1"/>
      <c r="E610" s="1">
        <v>2010</v>
      </c>
    </row>
    <row r="611" spans="2:5" x14ac:dyDescent="0.2">
      <c r="B611" s="1" t="s">
        <v>1154</v>
      </c>
      <c r="C611" s="34">
        <f>SUMIF(M$2:M$572,"=2009",L$2:M$572)</f>
        <v>5.8877314814814813E-2</v>
      </c>
      <c r="D611" s="1"/>
      <c r="E611" s="1">
        <v>2009</v>
      </c>
    </row>
    <row r="612" spans="2:5" x14ac:dyDescent="0.2">
      <c r="B612" s="1" t="s">
        <v>1155</v>
      </c>
      <c r="C612" s="34">
        <f>SUMIF(M$2:M$572,"=2008",L$2:M$572)</f>
        <v>0.1731597222222222</v>
      </c>
      <c r="D612" s="1"/>
      <c r="E612" s="1">
        <v>2008</v>
      </c>
    </row>
    <row r="613" spans="2:5" x14ac:dyDescent="0.2">
      <c r="B613" s="1" t="s">
        <v>1156</v>
      </c>
      <c r="C613" s="34">
        <f>SUMIF(M$2:M$572,"=2007",L$2:M$572)</f>
        <v>0.19443287037037038</v>
      </c>
      <c r="D613" s="1"/>
      <c r="E613" s="1">
        <v>2007</v>
      </c>
    </row>
  </sheetData>
  <phoneticPr fontId="3" type="noConversion"/>
  <conditionalFormatting sqref="B341:B350 B353:B378">
    <cfRule type="containsText" dxfId="27" priority="77" operator="containsText" text="YTMVP">
      <formula>NOT(ISERROR(SEARCH("YTMVP",B341)))</formula>
    </cfRule>
    <cfRule type="containsText" dxfId="26" priority="78" operator="containsText" text="YTMVP">
      <formula>NOT(ISERROR(SEARCH("YTMVP",B341)))</formula>
    </cfRule>
  </conditionalFormatting>
  <conditionalFormatting sqref="B414:B467">
    <cfRule type="containsText" dxfId="25" priority="74" operator="containsText" text="YTMVP">
      <formula>NOT(ISERROR(SEARCH("YTMVP",B414)))</formula>
    </cfRule>
  </conditionalFormatting>
  <conditionalFormatting sqref="B414:B566">
    <cfRule type="containsText" dxfId="24" priority="21" operator="containsText" text="YTMVP">
      <formula>NOT(ISERROR(SEARCH("YTMVP",B414)))</formula>
    </cfRule>
  </conditionalFormatting>
  <conditionalFormatting sqref="B423">
    <cfRule type="containsText" dxfId="23" priority="24" operator="containsText" text="YTMVP">
      <formula>NOT(ISERROR(SEARCH("YTMVP",B423)))</formula>
    </cfRule>
  </conditionalFormatting>
  <conditionalFormatting sqref="B435">
    <cfRule type="containsText" dxfId="22" priority="3" operator="containsText" text="YTMVP">
      <formula>NOT(ISERROR(SEARCH("YTMVP",B435)))</formula>
    </cfRule>
    <cfRule type="containsText" dxfId="21" priority="4" operator="containsText" text="YTMVP">
      <formula>NOT(ISERROR(SEARCH("YTMVP",B435)))</formula>
    </cfRule>
  </conditionalFormatting>
  <conditionalFormatting sqref="B442">
    <cfRule type="containsText" dxfId="20" priority="1" operator="containsText" text="YTMVP">
      <formula>NOT(ISERROR(SEARCH("YTMVP",B442)))</formula>
    </cfRule>
    <cfRule type="containsText" dxfId="19" priority="2" operator="containsText" text="YTMVP">
      <formula>NOT(ISERROR(SEARCH("YTMVP",B442)))</formula>
    </cfRule>
  </conditionalFormatting>
  <conditionalFormatting sqref="B443:B539">
    <cfRule type="containsText" dxfId="18" priority="69" operator="containsText" text="YTMVP">
      <formula>NOT(ISERROR(SEARCH("YTMVP",B443)))</formula>
    </cfRule>
  </conditionalFormatting>
  <conditionalFormatting sqref="B469:B471">
    <cfRule type="containsText" dxfId="17" priority="5" operator="containsText" text="YTMVP">
      <formula>NOT(ISERROR(SEARCH("YTMVP",B469)))</formula>
    </cfRule>
    <cfRule type="containsText" dxfId="16" priority="6" operator="containsText" text="YTMVP">
      <formula>NOT(ISERROR(SEARCH("YTMVP",B469)))</formula>
    </cfRule>
  </conditionalFormatting>
  <conditionalFormatting sqref="B472:B539">
    <cfRule type="containsText" dxfId="15" priority="70" operator="containsText" text="YTMVP">
      <formula>NOT(ISERROR(SEARCH("YTMVP",B472)))</formula>
    </cfRule>
  </conditionalFormatting>
  <conditionalFormatting sqref="B473">
    <cfRule type="containsText" dxfId="14" priority="38" operator="containsText" text="YTMVP">
      <formula>NOT(ISERROR(SEARCH("YTMVP",B473)))</formula>
    </cfRule>
  </conditionalFormatting>
  <conditionalFormatting sqref="B491:B566">
    <cfRule type="containsText" dxfId="13" priority="22" operator="containsText" text="YTMVP">
      <formula>NOT(ISERROR(SEARCH("YTMVP",B491)))</formula>
    </cfRule>
  </conditionalFormatting>
  <hyperlinks>
    <hyperlink ref="B56" r:id="rId1" xr:uid="{420CCCDE-030A-FB4C-BB18-3297BCCC7A18}"/>
    <hyperlink ref="B270" r:id="rId2" display="http://www.cornil.com/abm/rampe138.pdf" xr:uid="{446B5D6B-B505-8E48-9FB7-3F1EEFA18389}"/>
    <hyperlink ref="B19" r:id="rId3" display="http://www.cornil.com/abm/rampe136.pdf" xr:uid="{79640E93-138D-1E45-AF7F-13E2F76CADC8}"/>
    <hyperlink ref="B327" r:id="rId4" display="http://www.cornil.com/abm/rampe135.pdf" xr:uid="{3C2BE659-0081-7642-9C41-3E8E9E23B2B2}"/>
    <hyperlink ref="B361" r:id="rId5" display="http://www.cornil.com/abm/rampe134.pdf" xr:uid="{8BB69FB8-A58F-CD48-9021-837BC3A99667}"/>
    <hyperlink ref="B283" r:id="rId6" display="http://www.cornil.com/abm/rampe133.pdf" xr:uid="{363BBA64-BB67-E747-B282-B93F8089680C}"/>
    <hyperlink ref="B280" r:id="rId7" display="http://www.cornil.com/abm/rampe132.pdf" xr:uid="{7D19E6A9-5B4C-9944-BC23-C77DA64B3757}"/>
    <hyperlink ref="B323" r:id="rId8" display="http://www.cornil.com/abm/rampe131.pdf" xr:uid="{52E5924E-553A-E744-876D-7005FDC75D08}"/>
    <hyperlink ref="B251" r:id="rId9" display="http://www.cornil.com/abm/rampe130.pdf" xr:uid="{518D5EE6-B44B-BE44-AB3A-5D05F9A92384}"/>
    <hyperlink ref="B400" r:id="rId10" display="http://www.cornil.com/abm/rampe129.pdf" xr:uid="{94B75E26-511F-C941-909B-599DEFE837BB}"/>
    <hyperlink ref="B342" r:id="rId11" display="http://www.cornil.com/abm/rampe128.pdf" xr:uid="{5667A8B6-0743-584E-A23E-A7CD6FFF4ACE}"/>
    <hyperlink ref="B81" r:id="rId12" display="http://www.cornil.com/abm/rampe127.pdf" xr:uid="{E4746F10-156F-DB4B-9D3E-9989ACB54B60}"/>
    <hyperlink ref="B390" r:id="rId13" display="http://www.cornil.com/abm/rampe126.pdf" xr:uid="{B644B9E0-6AAC-2141-BA09-4D4656A0E1EA}"/>
    <hyperlink ref="B42" r:id="rId14" display="http://www.cornil.com/abm/rampe125.pdf" xr:uid="{C0848BE0-7859-A948-8B29-836604C65953}"/>
    <hyperlink ref="B250" r:id="rId15" display="http://www.cornil.com/abm/rampe124.pdf" xr:uid="{1480BE8F-D02C-DB42-A0C8-78D15D6DD511}"/>
    <hyperlink ref="B200" r:id="rId16" display="http://www.cornil.com/abm/rampe123.pdf" xr:uid="{22F918F3-146F-8F48-B3BD-5AE48DDCB8CE}"/>
    <hyperlink ref="B399" r:id="rId17" display="http://www.cornil.com/abm/rampe122.pdf" xr:uid="{AE2E9198-9978-684B-A957-F81FCA35867B}"/>
    <hyperlink ref="B80" r:id="rId18" display="http://www.cornil.com/abm/rampe121.pdf" xr:uid="{3B85484C-DAFB-FB41-8C1D-39582CB1DE07}"/>
    <hyperlink ref="B559" r:id="rId19" display="http://www.cornil.com/abm/rampe120.pdf" xr:uid="{EC22C1A8-E8C2-714F-8010-2AFBA36C0963}"/>
    <hyperlink ref="B305" r:id="rId20" display="http://www.cornil.com/abm/rampe119.pdf" xr:uid="{E77D1985-6E4B-054C-A12F-53F934AD5E21}"/>
    <hyperlink ref="B322" r:id="rId21" display="http://www.cornil.com/abm/rampe117.pdf" xr:uid="{92D5B9E2-6530-4C45-9C2D-045C252AAAD9}"/>
    <hyperlink ref="B355" r:id="rId22" display="http://www.cornil.com/abm/rampe116.pdf" xr:uid="{C63066D6-8D68-3945-B86D-E79CB0741520}"/>
    <hyperlink ref="B354" r:id="rId23" display="http://www.cornil.com/abm/rampe115.pdf" xr:uid="{51DC4E4B-3736-ED45-AAC3-6E5DC7215E3C}"/>
    <hyperlink ref="B321" r:id="rId24" display="http://www.cornil.com/abm/rampe114.pdf" xr:uid="{4CD58AB1-03F6-694C-AD2C-A2E06AF413D6}"/>
    <hyperlink ref="B279" r:id="rId25" display="http://www.cornil.com/abm/rampe113.pdf" xr:uid="{BA80D030-595F-CE41-AB08-2329E1C621B1}"/>
    <hyperlink ref="B326" r:id="rId26" display="http://www.cornil.com/abm/rampe112.pdf" xr:uid="{508639F2-7E02-CF4E-A05B-03B9276EF556}"/>
    <hyperlink ref="B557" r:id="rId27" display="http://www.cornil.com/abm/rampe111.pdf" xr:uid="{FE00E4FF-A2A2-C548-B7F6-DE2DA4B78F7E}"/>
    <hyperlink ref="B392" r:id="rId28" display="http://www.cornil.com/abm/rampe110.pdf" xr:uid="{D4856CD2-1DB8-7D42-B512-BD0121F30E7B}"/>
    <hyperlink ref="B388" r:id="rId29" display="http://www.cornil.com/abm/rampe109.pdf" xr:uid="{212C8C5D-D869-E346-B628-8FB49B11439F}"/>
    <hyperlink ref="B379" r:id="rId30" display="http://www.cornil.com/abm/rampe108.pdf" xr:uid="{A0B6F599-A0F8-DB4A-BB09-9796B08C27A5}"/>
    <hyperlink ref="B53" r:id="rId31" display="http://www.cornil.com/abm/rampe107.pdf" xr:uid="{A240BB56-3EC8-BB4B-9B1D-891D485FFCAC}"/>
    <hyperlink ref="B525" r:id="rId32" display="http://www.cornil.com/abm/rampe106.pdf" xr:uid="{F236BE16-A7FE-084F-896B-40807536254A}"/>
    <hyperlink ref="B543" r:id="rId33" display="http://www.cornil.com/abm/rampe105.pdf" xr:uid="{09B1B46C-E1BF-BA4B-9F6B-DD5157C4E3EE}"/>
    <hyperlink ref="B27" r:id="rId34" display="http://www.cornil.com/abm/rampe104.pdf" xr:uid="{A560FC6D-ADBD-E044-831A-45D46B93B99C}"/>
    <hyperlink ref="B253" r:id="rId35" display="http://www.cornil.com/abm/rampe103.pdf" xr:uid="{4DB27EFB-9107-B646-8DB8-1317E1996A1F}"/>
    <hyperlink ref="B402" r:id="rId36" display="http://www.cornil.com/abm/rampe102.pdf" xr:uid="{1F2C7E81-77A4-AF45-8765-1CD17093E490}"/>
    <hyperlink ref="B83" r:id="rId37" display="http://www.cornil.com/abm/rampe101.pdf" xr:uid="{700ED647-AA89-C04F-B6CD-D97D5207D770}"/>
    <hyperlink ref="B199" r:id="rId38" display="http://www.cornil.com/abm/rampe100.pdf" xr:uid="{5975AC14-0840-AE45-90B7-9386CCCBD37F}"/>
    <hyperlink ref="B356" r:id="rId39" display="http://www.cornil.com/abm/rampe99.pdf" xr:uid="{BC9C00DE-33B6-104E-89BA-14770CB5B59F}"/>
    <hyperlink ref="B357" r:id="rId40" display="http://www.cornil.com/abm/rampe98.pdf" xr:uid="{48A6B956-D46C-C547-AF9E-61B3406D6D91}"/>
    <hyperlink ref="B278" r:id="rId41" display="http://www.cornil.com/abm/rampe97.pdf" xr:uid="{2B9619AA-32F7-8746-B006-5C4C645B36E8}"/>
    <hyperlink ref="B325" r:id="rId42" display="http://www.cornil.com/abm/rampe96.pdf" xr:uid="{5092D3C3-E371-114E-BF53-44D3F278312B}"/>
    <hyperlink ref="B422" r:id="rId43" display="http://www.cornil.com/abm/rampe95.pdf" xr:uid="{B9163766-E64F-A944-9D08-1305871713C1}"/>
    <hyperlink ref="B104" r:id="rId44" display="http://www.cornil.com/abm/rampe94.pdf" xr:uid="{78E5C87C-D608-8440-9F68-57F4B5FBD5AB}"/>
    <hyperlink ref="B542" r:id="rId45" display="http://www.cornil.com/abm/rampe93.pdf" xr:uid="{241FE714-1D81-EB41-92BA-5B6614E88978}"/>
    <hyperlink ref="B547" r:id="rId46" display="http://www.cornil.com/abm/rampe92.pdf" xr:uid="{FB9EEBDD-E570-E546-A8E4-5B4E92534382}"/>
    <hyperlink ref="B82" r:id="rId47" display="http://www.cornil.com/abm/rampe91.pdf" xr:uid="{3F7A954C-5879-EA46-A398-72B66469255E}"/>
    <hyperlink ref="B546" r:id="rId48" display="http://www.cornil.com/abm/rampe90.pdf" xr:uid="{27E1BE78-7EBA-5943-9BD9-63796B089334}"/>
    <hyperlink ref="B198" r:id="rId49" display="http://www.cornil.com/abm/rampe89.pdf" xr:uid="{E429034F-9194-AE4C-A8D4-F9CF9018D5F1}"/>
    <hyperlink ref="B26" r:id="rId50" display="http://www.cornil.com/abm/rampe88.pdf" xr:uid="{21D0F171-386B-B447-8599-C90A31345059}"/>
    <hyperlink ref="B252" r:id="rId51" display="http://www.cornil.com/abm/rampe87.pdf" xr:uid="{BC689F55-A86F-3740-8AF1-6E8331ABA753}"/>
    <hyperlink ref="B401" r:id="rId52" display="http://www.cornil.com/abm/rampe87.pdf" xr:uid="{F15D5514-140A-1F4F-8E34-0E72B67D6569}"/>
    <hyperlink ref="B320" r:id="rId53" display="http://www.cornil.com/abm/rampe85.pdf" xr:uid="{C64BA251-FAA6-DE4E-9406-8CA71D8C242F}"/>
    <hyperlink ref="B319" r:id="rId54" xr:uid="{5638E7FB-3425-9544-9B69-337CE67CA936}"/>
    <hyperlink ref="B291" r:id="rId55" display="http://www.cornil.com/abm/rampe83.pdf" xr:uid="{5324FA50-2143-C244-8C45-7ED63B83E45E}"/>
    <hyperlink ref="B290" r:id="rId56" display="http://www.cornil.com/abm/rampe82.pdf" xr:uid="{DA93055A-8583-244B-A45D-DD9C020E352E}"/>
    <hyperlink ref="B289" r:id="rId57" display="http://www.cornil.com/abm/rampe81.pdf" xr:uid="{4E259F86-746A-7D46-863A-19F745566488}"/>
    <hyperlink ref="B39" r:id="rId58" display="http://www.cornil.com/abm/rampe80.pdf" xr:uid="{8554D6B6-BDA2-0747-B5F0-481811EBC063}"/>
    <hyperlink ref="B556" r:id="rId59" xr:uid="{1B99142F-688B-894A-8D32-8D2BC20197C9}"/>
    <hyperlink ref="B52" r:id="rId60" display="http://www.cornil.com/abm/rampe77.pdf" xr:uid="{23209DB3-7E9E-B54E-BF6A-4191009E8918}"/>
    <hyperlink ref="B563" r:id="rId61" display="http://www.cornil.com/abm/rampe76.pdf" xr:uid="{4C435F8A-2E79-3E4D-A61A-95594BD385E6}"/>
    <hyperlink ref="B404" r:id="rId62" display="http://www.cornil.com/abm/rampe73.pdf" xr:uid="{9F69FC9D-0228-B742-9F6E-2ECB14C63B05}"/>
    <hyperlink ref="B406" r:id="rId63" display="http://www.cornil.com/abm/rampe72.pdf" xr:uid="{3B014AA2-EE39-6342-BBDD-4520CEBCE354}"/>
    <hyperlink ref="B405" r:id="rId64" display="http://www.cornil.com/abm/rampe71.pdf" xr:uid="{50B5E2AD-88B1-0244-B166-C1C0F4044E2C}"/>
    <hyperlink ref="B470" r:id="rId65" display="http://www.cornil.com/abm/rampe70.pdf" xr:uid="{E17EE9EE-5ED8-6344-9EC9-5813B4E10D87}"/>
    <hyperlink ref="B469" r:id="rId66" display="http://www.cornil.com/abm/rampe69.pdf" xr:uid="{06B6F8A6-B5A6-294E-B520-B56478CFCFC1}"/>
    <hyperlink ref="B540" r:id="rId67" display="http://www.cornil.com/abm/rampe47.pdf" xr:uid="{9B88BD8D-B1C8-1F4F-BAD7-E02D2C9B0752}"/>
    <hyperlink ref="B304" r:id="rId68" display="http://www.cornil.com/abm/rampe45.pdf" xr:uid="{241E0ED7-592F-224D-8C12-51D9E89EFA99}"/>
    <hyperlink ref="B524" r:id="rId69" display="http://www.cornil.com/abm/rampe44.pdf" xr:uid="{36FC6E43-A300-B443-9052-49F2B47D6A41}"/>
    <hyperlink ref="B40" r:id="rId70" display="Excel 365 pour iPad volume 1" xr:uid="{049F7264-573A-2545-9351-D92585DDC574}"/>
    <hyperlink ref="B394" r:id="rId71" display="http://www.cornil.com/abm/FP67-partage-lienOneDrive.pdf" xr:uid="{315DEC07-08B4-4341-965A-27B193D75304}"/>
    <hyperlink ref="B276" r:id="rId72" display="http://www.cornil.com/abm/FP67-partage-lienOneDrive.pdf" xr:uid="{DC9A0132-BBEE-AA41-9774-C56C939D6520}"/>
    <hyperlink ref="B182" r:id="rId73" display="http://www.cornil.com/abm/fp63-oubli code iPhone.pdf" xr:uid="{C511CCD9-4CF9-5948-B097-283B01F3BA4E}"/>
    <hyperlink ref="B438" r:id="rId74" display="http://www.cornil.com/abm/FP62-TeamViewerQuickSupport.pdf" xr:uid="{5E037EE0-E7A3-6443-BD95-1D5A2F144D1B}"/>
    <hyperlink ref="B274" r:id="rId75" display="http://www.cornil.com/abm/FP61-onedrive.pdf" xr:uid="{08B9EA5D-0176-D14A-BE05-4849B4F7DB7A}"/>
    <hyperlink ref="B122" r:id="rId76" display="http://www.cornil.com/abm/FP60-ios11reglages.pdf" xr:uid="{B304DDA8-6998-E24E-BC3D-E16DF1260FA0}"/>
    <hyperlink ref="B121" r:id="rId77" display="http://www.cornil.com/abm/FP58-gestionstockage-ipad.pdf" xr:uid="{1FA92F05-F3A9-D349-9FF4-99EC5003639D}"/>
    <hyperlink ref="B71" r:id="rId78" display="http://www.cornil.com/abm/FP54-facebook-ipad.pdf" xr:uid="{CB4A10F6-B69C-164B-8C65-2169D985FFE3}"/>
    <hyperlink ref="B544" r:id="rId79" display="http://www.cornil.com/abm/FP45-translator-word2016mac.pdf" xr:uid="{82B352E4-119A-CF40-9B9E-78E07DFB1783}"/>
    <hyperlink ref="B564" r:id="rId80" display="http://www.cornil.com/abm/FP44-translator-ipad.pdf" xr:uid="{F2413106-1091-E84C-9737-73A6166FDE91}"/>
    <hyperlink ref="B120" r:id="rId81" display="http://www.cornil.com/abm/FP43-venteipad.pdf" xr:uid="{7A89CE66-9B65-7A45-BA46-765A00147C42}"/>
    <hyperlink ref="B197" r:id="rId82" display="http://www.cornil.com/abm/FP66-statuts bibliotheque musicale.pdf" xr:uid="{CF7C0F5C-1539-634D-B355-5A6E35520F0F}"/>
    <hyperlink ref="B288" r:id="rId83" display="http://www.cornil.com/abm/FP65-installations-reinstallations-macos.pdf" xr:uid="{31B29A26-7623-CF4A-A5B2-0A31AAD71D4A}"/>
    <hyperlink ref="B287" r:id="rId84" display="http://www.cornil.com/abm/FP64-install-amorce-macos.pdf" xr:uid="{51F55793-9471-8B46-A15E-A28E26079A7E}"/>
    <hyperlink ref="B350" r:id="rId85" display="http://www.cornil.com/abm/FP57-savePhotos2OneDrive.pdf" xr:uid="{D55E86CC-2006-B548-AD05-1D07A861397F}"/>
    <hyperlink ref="B348" r:id="rId86" display="http://www.cornil.com/abm/FP56-lieux.pdf" xr:uid="{04C7BFAA-5BFE-AE4A-9BAA-27ECE7A849A2}"/>
    <hyperlink ref="B306" r:id="rId87" display="http://www.cornil.com/abm/FP52-collaboration-suivi-pages.pdf" xr:uid="{4076D726-8E5E-E243-91B0-A251CB4D4A37}"/>
    <hyperlink ref="B70" r:id="rId88" display="http://www.cornil.com/abm/FP51-Facebook-aide.pdf" xr:uid="{AEF2847B-AA23-7C48-8088-5964DA064A99}"/>
    <hyperlink ref="B72" r:id="rId89" display="http://www.cornil.com/abm/FP50-facebook.pdf" xr:uid="{4BF31E8F-3563-4643-AB98-ED173EBD3641}"/>
    <hyperlink ref="B3" r:id="rId90" xr:uid="{502D3764-317A-CC49-8D1D-624D09225224}"/>
    <hyperlink ref="B75" r:id="rId91" display="http://www.cornil.com/abm/FP48-formatage.pdf" xr:uid="{5413E0C3-D3B8-4244-88D1-59259AAAF5ED}"/>
    <hyperlink ref="B545" r:id="rId92" display="http://www.cornil.com/abm/FP47-translator.pdf" xr:uid="{714B3E63-2DAA-CF46-A3CB-174F8308750C}"/>
    <hyperlink ref="B29" r:id="rId93" display="http://www.cornil.com/abm/FP41-formules de politesse.pdf" xr:uid="{B02E7A8E-3441-D048-B1BC-33EE9321B027}"/>
    <hyperlink ref="B28" r:id="rId94" display="http://www.cornil.com/abm/FP40-word2011 lettres.pdf" xr:uid="{28896C38-F679-9F44-9322-60855510140F}"/>
    <hyperlink ref="B541" r:id="rId95" display="http://www.cornil.com/abm/FP39-suppression-indexation.pdf" xr:uid="{7D62BA83-4775-1940-9A38-A5A95BF77937}"/>
    <hyperlink ref="B398" r:id="rId96" display="http://www.cornil.com/abm/FP38-Safari Mac.pdf" xr:uid="{FA732AD4-EE7F-D942-9C44-2FB3FB714207}"/>
    <hyperlink ref="B273" r:id="rId97" display="http://www.cornil.com/abm/FP36-ODmotdepasse.pdf" xr:uid="{B3B6D945-F00E-BD47-9F37-427619AE25AF}"/>
    <hyperlink ref="B421" r:id="rId98" display="http://www.cornil.com/abm/FP35-teamviewer.pdf" xr:uid="{E3F8FCB2-4C7F-164F-98E7-2DB5DF9AF407}"/>
    <hyperlink ref="B272" r:id="rId99" display="http://www.cornil.com/abm/FP23-onedrivepartagephotos.pdf" xr:uid="{00A30A38-6007-0240-861E-597AA5DC09D4}"/>
    <hyperlink ref="B196" r:id="rId100" display="http://www.cornil.com/abm/FP20-saveiphoto.pdf" xr:uid="{11604278-AECE-F442-A30A-A856AF2FE8B0}"/>
    <hyperlink ref="B566" r:id="rId101" display="http://www.cornil.com/abm/FP19-youtubemp4.pdf" xr:uid="{4BBD49C0-A82E-2747-8052-8A1BF0E519C9}"/>
    <hyperlink ref="B204" r:id="rId102" display="http://www.cornil.com/abm/FP17-itunes-obtenirlesparoles-Getlyrical.pdf" xr:uid="{5683D008-D22E-1D40-AD84-C7C62E514603}"/>
    <hyperlink ref="B21" r:id="rId103" display="http://www.cornil.com/abm/FP13-captureiPadsurMac.pdf" xr:uid="{B092386A-3168-1B46-BA07-340168528B04}"/>
    <hyperlink ref="B254" r:id="rId104" display="http://www.cornil.com/abm/FP12courrierindesirable-mail81.pdf" xr:uid="{8E10573E-2721-4146-B054-0CBF1DA83D50}"/>
    <hyperlink ref="B441" r:id="rId105" display="http://www.cornil.com/abm/FP09-restauration-Time-Machine.pdf" xr:uid="{F9158D50-E391-364E-A769-EFFE17940515}"/>
    <hyperlink ref="B443" r:id="rId106" display="http://www.cornil.com/abm/FP11-restauration-donnees-Time-Machine.pdf" xr:uid="{58141FFD-FE71-6748-A038-7F62BB24F80C}"/>
    <hyperlink ref="B442" r:id="rId107" display="http://www.cornil.com/abm/FP10-sauvegarde-Time-Machine.pdf" xr:uid="{8544AAA1-AECA-1841-A3E8-F4E7A786C5AF}"/>
    <hyperlink ref="B17" r:id="rId108" display="http://www.cornil.com/abm/FP08-bootcamp.pdf" xr:uid="{0576E0D9-2988-8446-8662-F38062C81249}"/>
    <hyperlink ref="B74" r:id="rId109" display="http://www.cornil.com/abm/FP06-utilitaire-disque.pdf" xr:uid="{9443F494-4054-C14C-9D77-51FDCEADD30E}"/>
    <hyperlink ref="B149" r:id="rId110" xr:uid="{7CEDEDFD-1602-3C4A-BAB6-BDF0698EABFC}"/>
    <hyperlink ref="B147" r:id="rId111" display="hiOS 12 passage de iOS 11 à iOS 12" xr:uid="{4616B22B-F700-B842-8604-989FA5876B70}"/>
    <hyperlink ref="B127" r:id="rId112" display="iOS 12 les bases 1 YT" xr:uid="{D59E0F09-47FB-7D4C-AFC0-ED0C057D0246}"/>
    <hyperlink ref="B126" r:id="rId113" tooltip="Les matériels. Quelques définitions pour (mieux) comprendre l’informatique.  •_x0009_Présentation générale de l’iPad. Les câbles et adaptateurs. Un iPad pour quoi faire. Les gestes tactiles sur l’iPad (plus dans le module). Le clavier virtuel et les claviers " xr:uid="{FAB39318-AF57-634B-9189-17EE1946A036}"/>
    <hyperlink ref="B125" r:id="rId114" xr:uid="{CD5F71DF-AEFA-1742-A9D1-24AEE6504923}"/>
    <hyperlink ref="B129" r:id="rId115" xr:uid="{4177EDB6-4CEB-7843-A035-21E36D756056}"/>
    <hyperlink ref="B128" r:id="rId116" tooltip="•_x0009_Les gestes tactiles sur iPad. Se déplacer dans les écrans. Gérer le Dock de l’iPad. Regrouper les applications dans un dossier. Supprimer une application. Désinstallation d’une application sur iPad. Gestion de l’écran d’accueil sur iPhone." xr:uid="{A37FC391-2A99-E742-AF59-423E7FD3595D}"/>
    <hyperlink ref="B123" r:id="rId117" xr:uid="{6E9DFFFA-1372-3E4B-8940-FFDB53BEC3D8}"/>
    <hyperlink ref="B124" r:id="rId118" xr:uid="{D69F45C7-9431-1F42-A690-42247D11315F}"/>
    <hyperlink ref="B141" r:id="rId119" xr:uid="{33A5CD78-0593-984C-A1CA-30CD7BB731CA}"/>
    <hyperlink ref="B142" r:id="rId120" xr:uid="{F40137EB-9CD2-B84E-B241-5987BFC18A61}"/>
    <hyperlink ref="B159" r:id="rId121" xr:uid="{8DC7E306-3F14-1842-97C8-B5146F312553}"/>
    <hyperlink ref="B138" r:id="rId122" xr:uid="{B821BE81-FFE1-724D-BED7-EAA36F170F0F}"/>
    <hyperlink ref="B139" r:id="rId123" xr:uid="{3ADCA3CB-3D31-BE49-9901-E96B146B9700}"/>
    <hyperlink ref="B140" r:id="rId124" xr:uid="{31701D77-D12C-734F-B6DE-A18A8A87783C}"/>
    <hyperlink ref="B151" r:id="rId125" xr:uid="{B28F8CD0-8574-0B4C-B9E5-1D168AAEE3ED}"/>
    <hyperlink ref="B152" r:id="rId126" xr:uid="{74E879CF-D567-4A46-B560-41F64FF32949}"/>
    <hyperlink ref="B153" r:id="rId127" xr:uid="{BABD2931-6F24-4242-B0B2-5A214559577C}"/>
    <hyperlink ref="B154" r:id="rId128" xr:uid="{CEAA73B8-6F17-8444-92CF-23AC4EFE5A00}"/>
    <hyperlink ref="B130" r:id="rId129" xr:uid="{D56A42EE-398D-574A-8FE4-9553F28CB623}"/>
    <hyperlink ref="B133" r:id="rId130" tooltip="_x0009_Ajouter un titre. Enregistrer une voix off. Le matériel souhaitable.   3 2 1 c’est parti. Arrêter l’enregistrement. Refatrement. Modifier le niveau sonore.  " xr:uid="{BB0A7D03-DDF9-1B4E-82E7-5A380581DAB4}"/>
    <hyperlink ref="B134" r:id="rId131" tooltip="_x0009_Enregistrer un film dans la pellicule, format .mp4 ou en format .mov.  Poids des différérents fichiers projet, .mov, .mp4. Envoyer un projet sur le Mac via AirDrop. Envoyer un .mov sur le Mac via AirDrop." xr:uid="{1587810A-5ECE-F54D-A5C0-45D2BCF53C0D}"/>
    <hyperlink ref="B135" r:id="rId132" tooltip="_x0009_Ajouter des photos à un projet. Zoom avant et arrière sur un plan vidéo. Accélérer ou ralentir un plan vidéo. Changer le fond musical. Réduire progressivement le son." xr:uid="{6C6C1CF1-AE68-4E41-AF4D-C1D197B19FF6}"/>
    <hyperlink ref="B136" r:id="rId133" tooltip="_x0009_iMovie et les nuages iCloud Drive et One Drive." xr:uid="{5AB4217A-BA81-CD4D-9473-E2EA8CEA499E}"/>
    <hyperlink ref="B281" r:id="rId134" xr:uid="{FAA573AA-46F3-D14A-A7E6-2D0CCFB87A4B}"/>
    <hyperlink ref="B143" r:id="rId135" tooltip="Acheter des livres dans la librairie. Afficher la bibliothèque. Lire des livres. Envoyer ou recevoir des document PDF par Internet. Envoyer un document PDF depuis Livres. Utiliser AirDrop sur iPad. Mise à jour des achats de livres. Créer une nouvelle co" xr:uid="{05436A5C-6E09-2E43-A56D-691DBCF0BAA9}"/>
    <hyperlink ref="B144" r:id="rId136" tooltip="o_x0009_Livres et les nuages. Création de PDF depuis Pages et Word et envoi dans Livres. Mail et Livres (rappel). Safari et Livres (rappel)." xr:uid="{386E7838-75D5-894F-8E04-7F6EA141F09B}"/>
    <hyperlink ref="B145" r:id="rId137" tooltip="Attention avant d’utiliser la messagerie. Mail la messagerie d’Apple sur iPad. Écrire un message. Lire et répondre à un message. Transférer un message. Suivre un lien. Supprimer un message. Messages avec liens ou avec des photos. Enregistrer un document" xr:uid="{64B95F54-67F7-0D48-9FD4-5CB2F92A5E4D}"/>
    <hyperlink ref="B148" r:id="rId138" tooltip="o_x0009_Acheter de la musique. L’application Musique. Les playlists. Les réglages.:Achat ou location. Apple Music. Musique et Apple TV" xr:uid="{5C2B0CC2-17C3-2142-8F23-45ECC586ECA2}"/>
    <hyperlink ref="B146" r:id="rId139" xr:uid="{7F1B1B32-64C1-8749-8279-52A9DCD3744C}"/>
    <hyperlink ref="B150" r:id="rId140" xr:uid="{BB05CDC6-569D-7341-B1E9-1186BCF249C8}"/>
    <hyperlink ref="B157" r:id="rId141" xr:uid="{A3FF2711-5D52-3845-82DB-367DB3C623FD}"/>
    <hyperlink ref="B565" r:id="rId142" xr:uid="{043095E2-23B6-1240-BB8B-74A8F78D7CEC}"/>
    <hyperlink ref="B137" r:id="rId143" tooltip="Les grandes fonctionnalités d’iMovie pour iPhone. Créer un film. Ajouter des photos. Élaguer un film. Ajouter un titre. Réglage du son et des pistes sonores. Enregistrer une voix off. Enregistrer dans l’app Photos. Enregistrer dans iCloud Drive." xr:uid="{E96EEAF2-BBE8-DB4B-81D8-E112C6183CED}"/>
    <hyperlink ref="B132" r:id="rId144" tooltip="o_x0009_Les grandes fonctionnalités d’iMovie pour iPad. Les entrées et les sorties d’iMovie pour iOS. Coup d’œil sur l’interface d’iMovie pour iPad. Parcours des navigateurs. Créer un film. Élager d’un film." display="iMovie iPad 1 sous ioS 12" xr:uid="{ABEBCF90-EF48-BE4C-920E-2B408E27DF61}"/>
    <hyperlink ref="B155" r:id="rId145" tooltip="o_x0009_Un peu de technique sur Internet. Les liaisons à Internet. Safari le navigateur d ’Apple. Rechercher un site et suivre un lien. Hameçonnage (ou phishing). Envoyer un lien par Mail. Revoir un site par la liste de lecture. Les réglages de Safari." xr:uid="{90313101-F87B-1D42-B8C1-0B37885F6BE8}"/>
    <hyperlink ref="B25" r:id="rId146" xr:uid="{F6F0FD21-6855-9841-922F-77A2289FE58A}"/>
    <hyperlink ref="B20" r:id="rId147" xr:uid="{4BBC6F1A-024B-BE41-9227-A7DBBD33540B}"/>
    <hyperlink ref="B345" r:id="rId148" xr:uid="{EA52C2F4-BA21-E84E-BD19-DE0CD14BF865}"/>
    <hyperlink ref="B311" r:id="rId149" xr:uid="{CE10C8CB-FFB3-9E40-9271-59F9D7EAB276}"/>
    <hyperlink ref="B312" r:id="rId150" xr:uid="{C087768B-8F5F-4348-8554-E7767EA46073}"/>
    <hyperlink ref="B318" r:id="rId151" xr:uid="{3B036D23-B48D-AE44-8173-7A00C787629D}"/>
    <hyperlink ref="B317" r:id="rId152" xr:uid="{D675FF8B-B7C0-0244-936B-119B985B6E07}"/>
    <hyperlink ref="B316" r:id="rId153" xr:uid="{EBA4C886-40AF-1944-8DED-42E041BED98D}"/>
    <hyperlink ref="B315" r:id="rId154" xr:uid="{24601733-73A2-1246-932D-CCF91A7E92DC}"/>
    <hyperlink ref="B314" r:id="rId155" display="Pages pour iPad 4.1 module 3" xr:uid="{2DF27DB4-745C-FA42-B868-2E94985BED8A}"/>
    <hyperlink ref="B313" r:id="rId156" xr:uid="{EA469083-6675-D045-956A-79171368A010}"/>
    <hyperlink ref="B309" r:id="rId157" xr:uid="{9D7F2AA8-D75F-5B4A-B213-F4062F5EB36A}"/>
    <hyperlink ref="B308" r:id="rId158" xr:uid="{244F7AEF-3E7C-D541-A736-0999B91C226C}"/>
    <hyperlink ref="B310" r:id="rId159" xr:uid="{D5731AFE-8043-A043-9408-23061B02A637}"/>
    <hyperlink ref="B55" r:id="rId160" xr:uid="{6141F3A6-7C2E-194E-9D84-D94E49CD880C}"/>
    <hyperlink ref="B54" r:id="rId161" xr:uid="{821719E9-4817-D148-99EF-CA47FDED9E40}"/>
    <hyperlink ref="A54" r:id="rId162" xr:uid="{D9402F7F-4A55-3549-91F7-7261319AD805}"/>
    <hyperlink ref="A55" r:id="rId163" xr:uid="{6426E788-14EB-0047-A3A4-545FEF85F5D6}"/>
    <hyperlink ref="B277" r:id="rId164" xr:uid="{6F1D969E-7F62-144D-9116-EF832D0A9A20}"/>
    <hyperlink ref="B465" r:id="rId165" xr:uid="{42A90D5A-4C05-CB49-99BE-7B171F1A8718}"/>
    <hyperlink ref="B504" r:id="rId166" xr:uid="{92B1B9C9-3AF7-AF44-B85E-169121D5C914}"/>
    <hyperlink ref="B508" r:id="rId167" xr:uid="{AD4E2BED-EE6B-D44B-8F6E-7D07CC088B3D}"/>
    <hyperlink ref="B510" r:id="rId168" xr:uid="{8F81B29D-67F1-2643-B459-F07398D09F6B}"/>
    <hyperlink ref="B512" r:id="rId169" display="Word 2008 - Notes de bas de page, renvoi, numérotation, casse" xr:uid="{04670ABD-24D6-8147-AACD-77BD08F097B7}"/>
    <hyperlink ref="B500" r:id="rId170" xr:uid="{99C83FD5-0216-2441-AA14-9C20EC7B05FC}"/>
    <hyperlink ref="B516" r:id="rId171" xr:uid="{812E8941-EC9F-4240-8A91-A2A4AAA9560F}"/>
    <hyperlink ref="B519" r:id="rId172" xr:uid="{79D937A1-43E9-3D4A-AF15-8094B7C14C1A}"/>
    <hyperlink ref="B505" r:id="rId173" xr:uid="{0926D517-CAF1-DC4D-83FA-311BA044174D}"/>
    <hyperlink ref="B507" r:id="rId174" xr:uid="{2D3F97A2-6D90-BB4D-933B-1530ADC41698}"/>
    <hyperlink ref="B513" r:id="rId175" xr:uid="{D506387D-75FC-254D-BE6F-B6FA1A0CCF88}"/>
    <hyperlink ref="B506" r:id="rId176" xr:uid="{4D643C81-9688-F340-8093-4CA77E03E32A}"/>
    <hyperlink ref="B501" r:id="rId177" xr:uid="{CBDA3099-ED7D-E34E-8F44-528F148FB3F3}"/>
    <hyperlink ref="B502" r:id="rId178" xr:uid="{62BEB71C-3808-6F42-8BEB-17859D1CAF68}"/>
    <hyperlink ref="B511" r:id="rId179" xr:uid="{1E0DAB5F-17C0-2242-89D7-37FF99656216}"/>
    <hyperlink ref="B509" r:id="rId180" xr:uid="{15536D7B-93CC-8741-AAB4-939CA6E9C855}"/>
    <hyperlink ref="B503" r:id="rId181" xr:uid="{6D19EBC2-1260-5142-B301-0F65A2D59276}"/>
    <hyperlink ref="B517" r:id="rId182" xr:uid="{10EFD27B-B8BD-284F-841C-A3E43E829E38}"/>
    <hyperlink ref="B514" r:id="rId183" xr:uid="{9FEED86C-B13A-EA41-B344-87340C8BACB1}"/>
    <hyperlink ref="B515" r:id="rId184" xr:uid="{4BBE2DBF-10CC-B845-B4C8-4E3056CD9A08}"/>
    <hyperlink ref="B518" r:id="rId185" xr:uid="{DBA272F3-C9B0-8543-8A1A-0F61D09233A4}"/>
    <hyperlink ref="B487" r:id="rId186" xr:uid="{E4C553EF-036D-A742-9F8F-E797040480BA}"/>
    <hyperlink ref="B488" r:id="rId187" xr:uid="{D8414016-9B4C-F94D-A2E6-19FD25D45C9A}"/>
    <hyperlink ref="B489" r:id="rId188" xr:uid="{30068B40-A809-8A42-BACC-12753D56FC0E}"/>
    <hyperlink ref="B490" r:id="rId189" xr:uid="{BB4CCE35-A65E-5C45-A582-B75D62EC4CD3}"/>
    <hyperlink ref="B491" r:id="rId190" xr:uid="{92A18D4A-121C-C44A-B48A-DF7B447BD42D}"/>
    <hyperlink ref="B494" r:id="rId191" xr:uid="{E2D2599B-E460-C54C-96B8-A9E80A2ED4A8}"/>
    <hyperlink ref="B495" r:id="rId192" xr:uid="{E7E9A308-EA70-5F44-9A35-7E261EB97B4B}"/>
    <hyperlink ref="B496" r:id="rId193" xr:uid="{4DB6702F-7EB3-A949-A9C1-112F36F10A05}"/>
    <hyperlink ref="B497" r:id="rId194" xr:uid="{63FCBFDD-A593-DA43-89F4-C4CA5B58B669}"/>
    <hyperlink ref="B292" r:id="rId195" xr:uid="{4E8A5E3C-325B-C94D-B241-0D9F5521486D}"/>
    <hyperlink ref="B293" r:id="rId196" xr:uid="{C04B7283-6B0B-7144-85A3-1A36FBE7613C}"/>
    <hyperlink ref="B294" r:id="rId197" xr:uid="{F35195F7-20D8-2347-9395-849D4E57057C}"/>
    <hyperlink ref="B295" r:id="rId198" xr:uid="{C37A7B73-5F6E-2D4C-A6A1-727FAC9905B7}"/>
    <hyperlink ref="B296" r:id="rId199" xr:uid="{9F6602A8-812A-EF48-AA2C-ED13DC4C0091}"/>
    <hyperlink ref="B297" r:id="rId200" xr:uid="{5CEEFE90-9BAB-2C44-8C9F-16C34CA5A76F}"/>
    <hyperlink ref="B298" r:id="rId201" xr:uid="{064C4E8A-6F4D-6440-B202-5A232347B611}"/>
    <hyperlink ref="B299" r:id="rId202" xr:uid="{CDEB41CE-992D-3E45-ACEB-C008462E95E9}"/>
    <hyperlink ref="B201" r:id="rId203" xr:uid="{8AF3255C-4BD7-E048-A474-B956C32DBDB3}"/>
    <hyperlink ref="B202" r:id="rId204" xr:uid="{6D69DC9A-73C3-4F45-990B-9FFD280F3574}"/>
    <hyperlink ref="B203" r:id="rId205" xr:uid="{3B46BC35-563E-C54F-B79D-24067D735EB3}"/>
    <hyperlink ref="B300" r:id="rId206" xr:uid="{EE88238F-34C1-BF4E-A0CD-021C1CEB5A73}"/>
    <hyperlink ref="B301" r:id="rId207" xr:uid="{E4EC24CF-789F-E44F-96C5-45BD04117803}"/>
    <hyperlink ref="B302" r:id="rId208" xr:uid="{D21187B2-5640-9146-A709-0FCAC169D325}"/>
    <hyperlink ref="B567" r:id="rId209" xr:uid="{C29A70C1-75A0-C94B-86D5-5A8EA02D829B}"/>
    <hyperlink ref="B570" r:id="rId210" xr:uid="{7A04949F-6CDA-0A42-B693-DC99C03C9745}"/>
    <hyperlink ref="B571" r:id="rId211" xr:uid="{F2A0801C-1C5F-7940-A2B8-0BFADB87EC43}"/>
    <hyperlink ref="B527" r:id="rId212" xr:uid="{538E1654-02F6-9940-9550-78C66DFD03B0}"/>
    <hyperlink ref="B532" r:id="rId213" xr:uid="{8F01DD90-8CEA-8D47-8942-E500CCB18C81}"/>
    <hyperlink ref="B533" r:id="rId214" xr:uid="{3AB5F1EF-396B-6C4D-B2A1-4C86A3E766E3}"/>
    <hyperlink ref="B534" r:id="rId215" xr:uid="{F09AC374-BFDD-A540-A559-3A57BE0DEE27}"/>
    <hyperlink ref="B535" r:id="rId216" display="Word 2011 - 5 corrections, langue, césure, chercher et remplacer" xr:uid="{8DA2A084-B072-D44D-A540-04E7E0F79572}"/>
    <hyperlink ref="B536" r:id="rId217" xr:uid="{33ADE145-5547-EA43-8833-18D937078217}"/>
    <hyperlink ref="B537" r:id="rId218" display="Word 2011 - 7 colonnes, numérotation des pages, entêtes et pieds de page, sections" xr:uid="{17F8F573-4912-1840-B749-B55DEB62F6C3}"/>
    <hyperlink ref="B539" r:id="rId219" xr:uid="{B760DA1D-370C-7849-8CC8-7BE65B3A4486}"/>
    <hyperlink ref="B538" r:id="rId220" xr:uid="{E06C4DEA-BFB1-ED42-B3EF-EB4742F3EE2D}"/>
    <hyperlink ref="B528" r:id="rId221" display="Word 2011 - lettrine, WordArt, liens, casse, notes" xr:uid="{FBF4AFC5-93F8-A446-812A-4751AA9F7AA4}"/>
    <hyperlink ref="B529" r:id="rId222" display="Word2011 - Initiation à Word 2011 les tableaux 1/2" xr:uid="{22620985-298A-0D44-8DB5-D97EF3C1D05F}"/>
    <hyperlink ref="B526" r:id="rId223" display="Word2011 - les tableaux 2/2" xr:uid="{041BE13F-53BE-BC40-BCB0-4E7489AFAEC2}"/>
    <hyperlink ref="B530" r:id="rId224" xr:uid="{46365F79-0823-684E-9856-FFACAFC811C2}"/>
    <hyperlink ref="B531" r:id="rId225" xr:uid="{6D970940-6C01-5A4B-BEA7-B96B028EBE00}"/>
    <hyperlink ref="B456" r:id="rId226" xr:uid="{74613BA0-51A1-D642-8B1C-0551E156D5E4}"/>
    <hyperlink ref="B458" r:id="rId227" xr:uid="{B6914BB8-2EE3-5247-B664-BDC226241BE9}"/>
    <hyperlink ref="B462" r:id="rId228" xr:uid="{93C420C9-6A61-264D-BA35-5E6CE9587A19}"/>
    <hyperlink ref="B461" r:id="rId229" xr:uid="{E922A188-7E5E-1C44-A668-8EB79EC1E67F}"/>
    <hyperlink ref="B459" r:id="rId230" xr:uid="{9FAC4ED8-BC20-5E48-995A-A5593217D252}"/>
    <hyperlink ref="B460" r:id="rId231" xr:uid="{8A68D7BF-BBEF-6047-B42D-149584A6AC41}"/>
    <hyperlink ref="B455" r:id="rId232" xr:uid="{1EC27D18-E952-4E48-83F6-522AD25BA452}"/>
    <hyperlink ref="B454" r:id="rId233" xr:uid="{E3DEDA13-9D8D-4949-A1FA-DBD96D8BD502}"/>
    <hyperlink ref="B457" r:id="rId234" xr:uid="{0F485502-A4D3-784A-A37F-CA5B6BD8711E}"/>
    <hyperlink ref="B475" r:id="rId235" xr:uid="{9ABC47B4-2CC0-174C-A84C-79F78D5E00B9}"/>
    <hyperlink ref="B482" r:id="rId236" xr:uid="{3644ECB4-7D30-5345-A860-5B89033CB151}"/>
    <hyperlink ref="B481" r:id="rId237" xr:uid="{9679A757-4308-F74D-9B3D-4EB4E41D8906}"/>
    <hyperlink ref="B478" r:id="rId238" xr:uid="{3DC61FA5-78B9-514B-BB2D-406B080049C9}"/>
    <hyperlink ref="B479" r:id="rId239" xr:uid="{492E6759-A944-3446-A5E8-AE15C970AB91}"/>
    <hyperlink ref="B480" r:id="rId240" xr:uid="{BF8C9413-1CCC-8543-95C2-944ACA654CD9}"/>
    <hyperlink ref="B477" r:id="rId241" xr:uid="{81AE9C7A-F5C7-8248-90C4-236BA65EBAD5}"/>
    <hyperlink ref="B476" r:id="rId242" xr:uid="{0CAA67A1-851D-FC4B-99E6-96D1D337A499}"/>
    <hyperlink ref="B486" r:id="rId243" xr:uid="{DDF5568D-5CE3-2D4A-8E8C-69D593E5B52D}"/>
    <hyperlink ref="B485" r:id="rId244" xr:uid="{929FDB76-F060-5049-8736-08E9489D7F88}"/>
    <hyperlink ref="B484" r:id="rId245" xr:uid="{6323476B-3F58-1A4B-8235-41B348C48EF5}"/>
    <hyperlink ref="B483" r:id="rId246" xr:uid="{61B83772-4B6E-FA4F-A2EB-E4932AEF7AAB}"/>
    <hyperlink ref="B466" r:id="rId247" xr:uid="{249B3038-B9B3-3A45-B737-80D486A7F505}"/>
    <hyperlink ref="B463" r:id="rId248" xr:uid="{C15D8E6F-78E2-164C-B9CF-6A77CCD8E693}"/>
    <hyperlink ref="B464" r:id="rId249" display="Windows 8 - Création machine virtuelle avec Paralells Desktop 7" xr:uid="{8CE72068-20B5-BC4F-B0A0-2560C1A02890}"/>
    <hyperlink ref="B468" r:id="rId250" xr:uid="{570FBEA3-8E27-2148-B61A-6FDF8187262B}"/>
    <hyperlink ref="B170" r:id="rId251" xr:uid="{9B6D25ED-B93C-7546-AD6C-8CC40D4E964B}"/>
    <hyperlink ref="B175" r:id="rId252" xr:uid="{0CAD15B7-40AB-0F45-AAB2-F19C0E18C53F}"/>
    <hyperlink ref="B167" r:id="rId253" xr:uid="{2D20C4E6-C417-A543-8606-3266D08E5D30}"/>
    <hyperlink ref="B164" r:id="rId254" xr:uid="{9FE3BE54-B9F0-2F46-BD85-D9E0E04FAC7E}"/>
    <hyperlink ref="B165" r:id="rId255" xr:uid="{1750225A-FF56-C049-BA60-B54F86AC5C0B}"/>
    <hyperlink ref="B171" r:id="rId256" xr:uid="{3DEEA42F-8F6C-0940-A206-D70BF22B7A34}"/>
    <hyperlink ref="B166" r:id="rId257" xr:uid="{0C35CAA7-EFCC-9047-8A70-65C1BB472646}"/>
    <hyperlink ref="B168" r:id="rId258" xr:uid="{3AC99F15-1014-4A40-95FA-F7101FA96CD8}"/>
    <hyperlink ref="B172" r:id="rId259" xr:uid="{B8681450-59E5-3D49-9A17-A96D7CD25F23}"/>
    <hyperlink ref="B169" r:id="rId260" xr:uid="{06B05B89-BEF6-A948-BEB4-21FD0FA10E2F}"/>
    <hyperlink ref="B467" r:id="rId261" xr:uid="{1F2A8C6F-36C4-D740-8254-113FFF700F90}"/>
    <hyperlink ref="B451" r:id="rId262" display="Windows 10 - Création d'une machine virtuelle avec Parallels Desktop 10" xr:uid="{21BA8660-A04F-9A46-A6A1-BD5038A289E5}"/>
    <hyperlink ref="B453" r:id="rId263" xr:uid="{CAE048DA-6556-5E48-AE73-BA48FCD68CCC}"/>
    <hyperlink ref="B450" r:id="rId264" xr:uid="{7BE5D26A-5075-A542-A093-3D0551EE1C22}"/>
    <hyperlink ref="B372" r:id="rId265" xr:uid="{D996FE8B-F781-6849-9020-EA691650048E}"/>
    <hyperlink ref="B377" r:id="rId266" xr:uid="{59AB7B0D-0FDB-A140-8474-FAA9C5141107}"/>
    <hyperlink ref="B373" r:id="rId267" xr:uid="{4A2FBA32-9373-0C44-8553-9F96A03D37D3}"/>
    <hyperlink ref="B375" r:id="rId268" xr:uid="{2F389330-FF26-9245-9A57-9D5B5AAB20E1}"/>
    <hyperlink ref="B374" r:id="rId269" xr:uid="{AC6CEC65-2203-1740-8051-F56479B4F89B}"/>
    <hyperlink ref="B378" r:id="rId270" xr:uid="{E8701DC1-B421-F048-A56A-934FF13CBDD9}"/>
    <hyperlink ref="B380" r:id="rId271" xr:uid="{C1089FFC-7B08-AB49-A4D8-542039FF10E0}"/>
    <hyperlink ref="B381" r:id="rId272" xr:uid="{7B91FCC0-0B7A-8F49-91CC-367B5AE043DA}"/>
    <hyperlink ref="B386" r:id="rId273" xr:uid="{88C0489C-A3F6-E54A-B619-7A212491EAFA}"/>
    <hyperlink ref="B384" r:id="rId274" xr:uid="{EC0DD88D-73A5-D540-926C-DD834994D2E1}"/>
    <hyperlink ref="B385" r:id="rId275" xr:uid="{2DA85F1E-5166-A648-89BC-0CB42FFD7DA2}"/>
    <hyperlink ref="B383" r:id="rId276" xr:uid="{FAD97D50-6B59-7C43-9722-0EF8783133C8}"/>
    <hyperlink ref="B336" r:id="rId277" display="Installation de Parallels Desktop 9" xr:uid="{04D10BD9-2959-C84F-9936-967394F5B8C8}"/>
    <hyperlink ref="B449" r:id="rId278" xr:uid="{219A37C4-D8FE-6749-ADF6-1D1EE44073E7}"/>
    <hyperlink ref="B448" r:id="rId279" xr:uid="{F1639639-3DD6-1A4D-9F6F-065E594C5C45}"/>
    <hyperlink ref="B447" r:id="rId280" xr:uid="{96D91B0E-AC58-E045-96C1-A8A3A955066E}"/>
    <hyperlink ref="B568" r:id="rId281" xr:uid="{31CDA3ED-2F0C-A940-897D-600004423B47}"/>
    <hyperlink ref="B569" r:id="rId282" xr:uid="{6A820EDD-9578-5E41-8568-33C5C6669809}"/>
    <hyperlink ref="B407" r:id="rId283" xr:uid="{76275223-D3D7-1945-B076-8A7BF7F8252A}"/>
    <hyperlink ref="B32" r:id="rId284" xr:uid="{FF19BFD7-F5B9-E448-B716-6B82355433DC}"/>
    <hyperlink ref="B34" r:id="rId285" xr:uid="{40C7AE4F-4E34-F440-8A3F-72EEE9A7D107}"/>
    <hyperlink ref="B35" r:id="rId286" xr:uid="{209B11DC-4A70-D64B-8289-7AE33B45CFC6}"/>
    <hyperlink ref="B31" r:id="rId287" xr:uid="{9DC12F40-06E6-8445-9BAB-5B508CEFF664}"/>
    <hyperlink ref="B33" r:id="rId288" xr:uid="{56C0CDBC-4FAC-0543-9CC3-675C3D86842B}"/>
    <hyperlink ref="B115" r:id="rId289" display="Internet - Initiation à l'utilisation d'Internet 1" xr:uid="{5FB45D2F-C7D1-7F4E-A620-0D02373EA968}"/>
    <hyperlink ref="B257" r:id="rId290" display="matériel - Initiation au matériel 1" xr:uid="{B10D62E6-CFA6-3B4F-B979-4D0F975D16D4}"/>
    <hyperlink ref="B258" r:id="rId291" display="matériel - Initiation au matériel 2" xr:uid="{2DE6DD3E-2B38-F74A-81A2-A29AD858360B}"/>
    <hyperlink ref="B259" r:id="rId292" xr:uid="{8C7C26F0-FD18-C24F-9C2B-C26E6CEBB16B}"/>
    <hyperlink ref="B205" r:id="rId293" xr:uid="{293B1EFD-72B6-3D43-9C00-D486478ADBD4}"/>
    <hyperlink ref="B366" r:id="rId294" display="Publier des présentations PowerPoint 2007" xr:uid="{18068072-118B-834C-AA1D-2192D5F23DAA}"/>
    <hyperlink ref="B369" r:id="rId295" xr:uid="{75DD5CB5-5F06-5048-B173-D2BF7B18A416}"/>
    <hyperlink ref="B370" r:id="rId296" xr:uid="{00744E19-3271-0F46-AA33-D9F4CF6A4E07}"/>
    <hyperlink ref="B368" r:id="rId297" xr:uid="{401F19C7-BDF0-5442-848F-E3D782FEAE28}"/>
    <hyperlink ref="B116" r:id="rId298" xr:uid="{76D896BA-0924-CA47-AAA2-55EE1849719B}"/>
    <hyperlink ref="B117" r:id="rId299" xr:uid="{DC8CA915-3E2F-964C-AAB9-746746143D3E}"/>
    <hyperlink ref="B77" r:id="rId300" xr:uid="{DF92FD99-3904-9D4A-B36C-3ACD92347981}"/>
    <hyperlink ref="B163" r:id="rId301" xr:uid="{F18993B8-E454-434F-B8E6-53A174A02225}"/>
    <hyperlink ref="B452" r:id="rId302" display="Windows 10 - Mise à jou du système avec Windows update" xr:uid="{35C61CD6-EF4D-1F41-B5E4-1A2B9C018028}"/>
    <hyperlink ref="B174" r:id="rId303" xr:uid="{C998294B-68DD-5147-AEC9-DF887FA81A27}"/>
    <hyperlink ref="B173" r:id="rId304" xr:uid="{91B94A72-BD18-C844-8B91-4F4C2629D908}"/>
    <hyperlink ref="B176" r:id="rId305" xr:uid="{572B9DC9-BA98-B24F-9518-C0726DCCBFEC}"/>
    <hyperlink ref="B183" r:id="rId306" xr:uid="{757E4A8A-5EF0-024E-A78D-674DE44F9DA5}"/>
    <hyperlink ref="B177" r:id="rId307" xr:uid="{6D1EAF2A-520D-B54D-AF38-376EB2B99E0C}"/>
    <hyperlink ref="B178" r:id="rId308" xr:uid="{F48D5F63-9DDF-884E-BA3F-4176B56D44D8}"/>
    <hyperlink ref="B179" r:id="rId309" xr:uid="{8311ADC4-AC4F-1B48-811A-8FEEE5F1003E}"/>
    <hyperlink ref="B353" r:id="rId310" xr:uid="{50111184-3F18-7F4E-BFE4-9807E736C809}"/>
    <hyperlink ref="B181" r:id="rId311" xr:uid="{D7342467-2ABC-A34F-A2A2-73A5A4477457}"/>
    <hyperlink ref="B180" r:id="rId312" xr:uid="{5D2FA7BD-CF6F-194F-97BD-DA6FE5FA6603}"/>
    <hyperlink ref="B109" r:id="rId313" display="iPhone - Montez facilement un film avec iMovie sur iPhone 1/2 " xr:uid="{286AC8AF-EAB5-AA4A-95F9-2BF8AF0930EB}"/>
    <hyperlink ref="B106" r:id="rId314" xr:uid="{0B48A066-CB26-2B4E-8129-A24484E8F8B8}"/>
    <hyperlink ref="B22" r:id="rId315" xr:uid="{C8E5A44F-591C-984C-85B1-AA161A573742}"/>
    <hyperlink ref="B23" r:id="rId316" xr:uid="{F2349B86-6648-2742-83FB-F540B4552A09}"/>
    <hyperlink ref="B24" r:id="rId317" xr:uid="{3EEC60CB-BA9D-3C40-8071-BE63CB05C8C0}"/>
    <hyperlink ref="B67" r:id="rId318" xr:uid="{F49EB285-8C2B-814F-9650-F6DE5BE11436}"/>
    <hyperlink ref="B5" r:id="rId319" xr:uid="{C63C06BE-003A-4548-B653-E3812C648E0E}"/>
    <hyperlink ref="B4" r:id="rId320" xr:uid="{3AA3C998-2ADB-F74E-A29A-E8FFB56944A7}"/>
    <hyperlink ref="B387" r:id="rId321" xr:uid="{F6F8C6A5-6C28-BE44-8DD9-9C43A36B0324}"/>
    <hyperlink ref="B558" r:id="rId322" display="Word ford iPad - Module 1" xr:uid="{FF2CF907-9B00-374D-B699-99547C03CB5F}"/>
    <hyperlink ref="B376" r:id="rId323" xr:uid="{71EF67FD-17E0-DF44-AF86-E53DD73CDD4C}"/>
    <hyperlink ref="B78" r:id="rId324" xr:uid="{F9FBAD6A-5416-AE43-8C25-83F05FD4F950}"/>
    <hyperlink ref="B79" r:id="rId325" xr:uid="{91D5814B-AA59-0A49-98FF-39E2E68632F9}"/>
    <hyperlink ref="B119" r:id="rId326" xr:uid="{8142BFAC-62F8-E042-A6A5-F02306846DF4}"/>
    <hyperlink ref="B118" r:id="rId327" xr:uid="{E47F8E9A-E5D0-4E41-84EC-618482FF0121}"/>
    <hyperlink ref="B382" r:id="rId328" xr:uid="{75CA004D-579A-7646-87D4-DD0EC83D1E94}"/>
    <hyperlink ref="B108" r:id="rId329" xr:uid="{83826D3F-712A-4447-BFA9-F4F7220D52A5}"/>
    <hyperlink ref="B30" r:id="rId330" xr:uid="{538631D7-F923-DD42-80F1-75392790A312}"/>
    <hyperlink ref="B572" r:id="rId331" xr:uid="{F4C6A9D0-F2AD-5149-B109-8082D856B584}"/>
    <hyperlink ref="B427" r:id="rId332" display="TeamViewer 14  partage écran iPhone sur un Mac" xr:uid="{27109670-ADFD-B444-A212-5640A8DF992B}"/>
    <hyperlink ref="B431" r:id="rId333" display="TeamViewer 14 partage écran iPad sur un Mac" xr:uid="{15FC3C33-B1F9-D54C-9A4D-EC3384F6C0C3}"/>
    <hyperlink ref="B430" r:id="rId334" display="TeamViewer 14 dépannage Mac-Mac" xr:uid="{D4952E93-3AB9-9049-AA75-0DCF06379380}"/>
    <hyperlink ref="B433" r:id="rId335" display="TeamViewer 14 transfert de photos entre iPad et PC" xr:uid="{28B985CE-B0B5-2849-AF3E-98E55E0EC626}"/>
    <hyperlink ref="B432" r:id="rId336" display="TeamViewer 14 transfert de photos entre iPad et Mac" xr:uid="{ECB2D143-5C2B-C34C-812D-0A6A403B9BEA}"/>
    <hyperlink ref="B429" r:id="rId337" display="TeamViewer 14 dépannage à distance PC-PC" xr:uid="{09F713E0-985B-9745-A4B6-80A0E2D25A3A}"/>
    <hyperlink ref="B428" r:id="rId338" xr:uid="{B93926EB-C1C9-2246-A79B-67B145DA41F8}"/>
    <hyperlink ref="B434" r:id="rId339" xr:uid="{4B817AE7-3DDF-AC4F-9DDA-CE89015C3533}"/>
    <hyperlink ref="B423" r:id="rId340" xr:uid="{BE99789A-6123-5C43-9364-4DE176F2C820}"/>
    <hyperlink ref="B424" r:id="rId341" xr:uid="{AC7D7F99-E132-B943-9679-647D61174896}"/>
    <hyperlink ref="B425" r:id="rId342" xr:uid="{225C645C-F86F-2E45-A959-6594A22D364E}"/>
    <hyperlink ref="B426" r:id="rId343" xr:uid="{35CC95F6-BE73-F448-8D99-54D9A8F4AD8E}"/>
    <hyperlink ref="B112" r:id="rId344" xr:uid="{B1FDE3D2-AE3F-7D43-87A0-20977EEF99CE}"/>
    <hyperlink ref="B560" r:id="rId345" xr:uid="{5BF61FE6-CB56-C440-A31A-7223CD4D83A2}"/>
    <hyperlink ref="B41" r:id="rId346" xr:uid="{9DD6046B-A192-9F4B-95CC-B19FC1CFA674}"/>
    <hyperlink ref="B561" r:id="rId347" xr:uid="{289933F8-BA77-224F-845C-1CADC8403159}"/>
    <hyperlink ref="B389" r:id="rId348" display="A la découverte de PowerPoint pour iPad 2.27" xr:uid="{BB60B21D-75C7-5543-85AD-A986B16C4451}"/>
    <hyperlink ref="B329" r:id="rId349" xr:uid="{1F85FA04-E507-7749-B39F-186A72C02E84}"/>
    <hyperlink ref="B330" r:id="rId350" xr:uid="{0B8BB2EE-E215-2740-9DD1-E7D17C99E790}"/>
    <hyperlink ref="B331" r:id="rId351" xr:uid="{6E5FFE10-15EF-624F-B2E4-8DF1D462A2EE}"/>
    <hyperlink ref="B324" r:id="rId352" display="http://www.cornil.com/abm/rampe118.pdf" xr:uid="{DE193105-76F2-634A-A0F8-91CB1091B1D1}"/>
    <hyperlink ref="B160" r:id="rId353" xr:uid="{15C76345-C849-9447-96B8-6BB4D4752B5F}"/>
    <hyperlink ref="B333" r:id="rId354" xr:uid="{93C40471-B737-744D-B696-FCADFAA8A07E}"/>
    <hyperlink ref="A275" r:id="rId355" xr:uid="{8F090E33-8C48-F842-B007-D473ABC4798B}"/>
    <hyperlink ref="B275" r:id="rId356" xr:uid="{FE0131F1-63FD-1E47-98AD-8FA493D1FD23}"/>
    <hyperlink ref="B549" r:id="rId357" display="Extaliser les modèles de Word dans Word 365" xr:uid="{03FF5D1D-03DD-8146-B92D-197154714337}"/>
    <hyperlink ref="B349" r:id="rId358" xr:uid="{5D46F134-16F7-EC46-9B5E-10E4970CC035}"/>
    <hyperlink ref="B269" r:id="rId359" xr:uid="{9BC8D607-CCF6-2049-8804-E1764F5B2848}"/>
    <hyperlink ref="B267" r:id="rId360" xr:uid="{B80B67DF-4EE8-3F48-9C60-0FA884D4CC9C}"/>
    <hyperlink ref="B190" r:id="rId361" xr:uid="{996AEDBA-EE08-A143-B247-3AE6C607B38C}"/>
    <hyperlink ref="B161" r:id="rId362" display="Vouveautés iOS 13" xr:uid="{D8F4C875-C543-5549-B729-DA428EDB794A}"/>
    <hyperlink ref="B37" r:id="rId363" xr:uid="{A06D0F8E-DD2A-9D47-8E9D-BE4FAFC20C5B}"/>
    <hyperlink ref="B562" r:id="rId364" xr:uid="{2E647955-70A2-B948-9B37-67F0C901FB42}"/>
    <hyperlink ref="B551" r:id="rId365" xr:uid="{98E9A26E-DDAF-FC45-83B4-9322C2502820}"/>
    <hyperlink ref="B420" r:id="rId366" xr:uid="{41E3006C-505E-D940-A1FE-1DEC530C223D}"/>
    <hyperlink ref="B412" r:id="rId367" xr:uid="{CF85AB34-97BC-3140-9389-16BCD1110855}"/>
    <hyperlink ref="B413" r:id="rId368" xr:uid="{C7D792E4-83D1-F440-AF27-5C16555BDC35}"/>
    <hyperlink ref="B435" r:id="rId369" xr:uid="{D0F909EA-E64F-0943-BCE3-8150B10DB702}"/>
    <hyperlink ref="B393" r:id="rId370" xr:uid="{3174BF3D-EB49-B040-A318-0406B72493A7}"/>
    <hyperlink ref="B9" r:id="rId371" display="Premières foulées Apple" xr:uid="{1EA8DBEF-17FB-5C48-8260-99EE36D5013F}"/>
    <hyperlink ref="B8" r:id="rId372" xr:uid="{F6A28473-67D2-6447-BE76-E8B7FD5B7E3E}"/>
    <hyperlink ref="B11" r:id="rId373" xr:uid="{9F7496F5-26F7-DD4B-9BC9-3E0931A206C2}"/>
    <hyperlink ref="B339" r:id="rId374" xr:uid="{9A966D1F-85B4-D04F-BB7C-ADCB9230FF13}"/>
    <hyperlink ref="B340" r:id="rId375" xr:uid="{23AB00BC-D4C0-7944-859A-F17B17D269B4}"/>
    <hyperlink ref="B341" r:id="rId376" xr:uid="{9AB96BBD-CEE5-2E4D-BA18-CEA346E74CDB}"/>
    <hyperlink ref="B396" r:id="rId377" xr:uid="{96F5CA06-31EF-3243-8189-C9D7342A535B}"/>
    <hyperlink ref="B213" r:id="rId378" xr:uid="{C69284E2-0F1F-A045-9B28-7F713F635A5B}"/>
    <hyperlink ref="B408" r:id="rId379" xr:uid="{0985FA5C-8C69-3646-A8B9-0853D0CEE855}"/>
    <hyperlink ref="B113" r:id="rId380" xr:uid="{67CE91AB-4146-ED4D-8101-56FFFCE9A311}"/>
    <hyperlink ref="B555" r:id="rId381" xr:uid="{E298DF9B-3FAE-1D48-ABE5-C51C0F94D298}"/>
    <hyperlink ref="B498" r:id="rId382" xr:uid="{01CA0216-416B-7D45-8398-FB2834793F4E}"/>
    <hyperlink ref="B499" r:id="rId383" xr:uid="{162CDCA7-5A49-5344-9EA6-EE4636D66096}"/>
    <hyperlink ref="B266" r:id="rId384" xr:uid="{DA988775-1D0A-2740-91FD-192D73B93562}"/>
    <hyperlink ref="B473" r:id="rId385" xr:uid="{61D1B9C7-6C77-324A-9854-64E36DD8BAD4}"/>
    <hyperlink ref="B114" r:id="rId386" xr:uid="{AC4EC2AA-4690-C843-8656-5270D00404A6}"/>
    <hyperlink ref="B367" r:id="rId387" xr:uid="{19948396-2CB4-D546-AB12-7E5751F6366B}"/>
    <hyperlink ref="B474" r:id="rId388" xr:uid="{4EB0B641-CDF1-0A46-803B-EE0D2FB5FC62}"/>
    <hyperlink ref="B221" r:id="rId389" xr:uid="{4A651D84-6261-DC46-B1A0-F91268E98FC7}"/>
    <hyperlink ref="B492" r:id="rId390" xr:uid="{0A7DDBB6-3BDE-5D4D-A2EB-27AD129BFA82}"/>
    <hyperlink ref="B493" r:id="rId391" xr:uid="{40ED0D01-E306-D246-BE97-C2EDD1322B5E}"/>
    <hyperlink ref="B472" r:id="rId392" xr:uid="{6DDEF161-F6F9-704F-B0DD-657F7E25F44F}"/>
    <hyperlink ref="B371" r:id="rId393" xr:uid="{FAF0D019-64C7-544B-BBBF-A52A780E481D}"/>
    <hyperlink ref="B521" r:id="rId394" xr:uid="{E1838EE1-7B1A-C249-B06B-FCB4CDAB9795}"/>
    <hyperlink ref="B471" r:id="rId395" xr:uid="{A34B878A-1557-6A4B-BDD2-409C808CF526}"/>
    <hyperlink ref="B260" r:id="rId396" xr:uid="{0C769CC1-BB9F-144C-9625-775F7C082851}"/>
    <hyperlink ref="B303" r:id="rId397" xr:uid="{E2493329-3C96-FC40-B1F9-432B9DCA1885}"/>
    <hyperlink ref="B522" r:id="rId398" xr:uid="{F95B42A3-9983-7249-85F9-56CA6C119445}"/>
    <hyperlink ref="B523" r:id="rId399" xr:uid="{C4F0CBF0-26A0-6D48-BC91-B8BC9A8CEEDA}"/>
    <hyperlink ref="B51" r:id="rId400" xr:uid="{B380406A-F951-0643-87EF-827DCCD7E8A9}"/>
    <hyperlink ref="B38" r:id="rId401" xr:uid="{096EC29F-934B-0445-86AC-9F04C6FAECB1}"/>
    <hyperlink ref="B391" r:id="rId402" xr:uid="{0437E807-55E7-4046-B341-29C27E351172}"/>
    <hyperlink ref="B328" r:id="rId403" xr:uid="{3C4F31E9-2E2F-E14B-A9D6-B90746D768D7}"/>
    <hyperlink ref="B414" r:id="rId404" xr:uid="{8919367C-0412-2141-8999-8547C4EEFAFE}"/>
    <hyperlink ref="B415" r:id="rId405" display="Teams Mac au Cilac extrait du " xr:uid="{224CA3F4-ED7B-1B4C-8F96-FBB226A45448}"/>
    <hyperlink ref="B416" r:id="rId406" xr:uid="{2D8BC49D-721E-F649-87AF-684B9F8CEDB1}"/>
    <hyperlink ref="B410" r:id="rId407" xr:uid="{F68A63AC-45FF-3547-BAEC-92292004E2BA}"/>
    <hyperlink ref="B411" r:id="rId408" xr:uid="{BB5B0475-F968-DA48-B33D-8661E859605F}"/>
    <hyperlink ref="B418" r:id="rId409" xr:uid="{D8D89E3D-3D3A-B54A-8C35-586763C63336}"/>
    <hyperlink ref="B43" r:id="rId410" xr:uid="{F94CB202-DBE2-3A4D-B076-EFD3806618E8}"/>
    <hyperlink ref="B44" r:id="rId411" xr:uid="{D17BC3D9-2E25-A54A-90D9-B17DBAA8BDF7}"/>
    <hyperlink ref="B46" r:id="rId412" xr:uid="{D4E0E54D-A802-1C4C-8D58-0FF99DA09005}"/>
    <hyperlink ref="B45" r:id="rId413" xr:uid="{BCFF9439-2DB6-FD42-93D0-A3A221921E97}"/>
    <hyperlink ref="B47" r:id="rId414" xr:uid="{47338EB1-4251-7A4F-AC34-A8D5F3249D73}"/>
    <hyperlink ref="B48" r:id="rId415" xr:uid="{7815A35E-DBA2-7C4A-A60D-6356E218C68C}"/>
    <hyperlink ref="B49" r:id="rId416" xr:uid="{EC62B95B-61A1-6446-8A3E-5E30F7D96ED5}"/>
    <hyperlink ref="B50" r:id="rId417" xr:uid="{E07FAD1C-3AD6-944F-9F62-5FEB22FF30DA}"/>
    <hyperlink ref="B343" r:id="rId418" xr:uid="{00F80567-548E-3648-83D7-13A491DEDBBD}"/>
    <hyperlink ref="B364" r:id="rId419" xr:uid="{D217FE1A-D131-0F4A-B062-3906924D30B7}"/>
    <hyperlink ref="B191" r:id="rId420" display="iCloud et iCloud Drive iPadOS 14 iOS 14" xr:uid="{FEBA9FA4-096B-9540-A22B-AC876BA97261}"/>
    <hyperlink ref="B193" r:id="rId421" xr:uid="{266961B4-3F74-434D-8501-2D9D4FD21A75}"/>
    <hyperlink ref="B101" r:id="rId422" display="Modèles d'iMac" xr:uid="{214F4450-C2D0-3B4A-B4E2-72500150D344}"/>
    <hyperlink ref="B210" r:id="rId423" xr:uid="{9D5C62F3-5EED-BE41-B4F6-1146067B7192}"/>
    <hyperlink ref="B188" r:id="rId424" xr:uid="{8F265807-4233-334B-932D-726917CE58A3}"/>
    <hyperlink ref="B189" r:id="rId425" xr:uid="{1025C86F-3990-BE45-8C34-02C86971FA38}"/>
    <hyperlink ref="B15" r:id="rId426" xr:uid="{F0180385-CB96-B641-ADE7-E36DFFB321D1}"/>
    <hyperlink ref="B241" r:id="rId427" xr:uid="{31DAFCAF-A42E-0A40-8569-A37654C2EF54}"/>
    <hyperlink ref="B249" r:id="rId428" xr:uid="{8078A89B-A442-F44C-9E71-F4689A2B2A28}"/>
    <hyperlink ref="B242" r:id="rId429" xr:uid="{39DE915B-3901-2A4E-9E68-01BA80426F1A}"/>
    <hyperlink ref="B224" r:id="rId430" xr:uid="{2FDE4BEE-1EA1-6A47-ADA3-D0964DA4DF55}"/>
    <hyperlink ref="B223" r:id="rId431" xr:uid="{23CD27D3-9E7E-634C-855D-43330EA20942}"/>
    <hyperlink ref="B36" r:id="rId432" xr:uid="{9DC6B9F5-17B5-6D40-9D94-88657434719E}"/>
    <hyperlink ref="B227" r:id="rId433" xr:uid="{81289DA6-F735-C143-8095-4E535EFCF271}"/>
    <hyperlink ref="B10" r:id="rId434" xr:uid="{BEC6557C-4721-6640-9407-F47AA103BF27}"/>
    <hyperlink ref="B444" r:id="rId435" display="Le trackpad sur MacBook Air M1" xr:uid="{11681C79-9FAB-954D-9E2D-09AC797F7EDC}"/>
    <hyperlink ref="B6" r:id="rId436" xr:uid="{6634A3D3-86A5-6247-9AA4-60C1BC703E56}"/>
    <hyperlink ref="B102" r:id="rId437" xr:uid="{F952F72B-6166-6149-A805-13DA9E0387F9}"/>
    <hyperlink ref="B440" r:id="rId438" xr:uid="{3E5D9DDC-1236-2A48-B40D-DCCDBB2F47C2}"/>
    <hyperlink ref="B185" r:id="rId439" xr:uid="{AC1E1A8D-0F9B-3745-AC41-590B9362B9EF}"/>
    <hyperlink ref="B86" r:id="rId440" xr:uid="{E467568D-BBEF-5845-834B-443B02047CD2}"/>
    <hyperlink ref="B395" r:id="rId441" xr:uid="{A0BA8698-E86E-AB4B-A83A-CAFB60FF9343}"/>
    <hyperlink ref="B184" r:id="rId442" xr:uid="{CAC4B579-80DE-2E47-AB51-4A2411A75B95}"/>
    <hyperlink ref="B286" r:id="rId443" xr:uid="{A3E1CF3F-BC63-B445-96F3-B9F222E1494F}"/>
    <hyperlink ref="B110" r:id="rId444" xr:uid="{B1387729-A36D-744D-B601-7DA202CF2448}"/>
    <hyperlink ref="B13" r:id="rId445" display="Aperçu pour le Mac guide Apple" xr:uid="{06405C96-2284-2F49-9212-753842CAA00B}"/>
    <hyperlink ref="B439" r:id="rId446" xr:uid="{CF069C36-F021-244D-B43D-5FB67DC7EE36}"/>
    <hyperlink ref="B403" r:id="rId447" xr:uid="{03AE7E40-0128-9549-AFDB-009E76A52597}"/>
    <hyperlink ref="B261" r:id="rId448" xr:uid="{DE6534CE-B814-3D43-83FB-CC3D209E88C8}"/>
    <hyperlink ref="B76" r:id="rId449" xr:uid="{1067E12E-F8D6-524C-A893-C0E957AD2EDA}"/>
    <hyperlink ref="B417" r:id="rId450" display="Teams gratuit réunions sur invitations" xr:uid="{E59ADDCB-0E12-C940-B074-2AE4D5B7B6C2}"/>
    <hyperlink ref="B344" r:id="rId451" display="Application Photos sous iPadOS 15" xr:uid="{1C44AF4A-EBC3-524F-AA28-7BBBD63CD8AF}"/>
    <hyperlink ref="B192" r:id="rId452" xr:uid="{671BFBE1-273A-F34F-859A-35D4A003FDB0}"/>
    <hyperlink ref="B186" r:id="rId453" xr:uid="{C35EBFCD-5784-6241-9C7B-FDAF5DE4CBB7}"/>
    <hyperlink ref="B245" r:id="rId454" xr:uid="{A4AE73BC-24FF-F74D-9D89-3ADC6B32F2F3}"/>
    <hyperlink ref="B246" r:id="rId455" display="macOS - Sauvegarde et restauration du Mac (ateliers du Cilac)" xr:uid="{DF2A6CE4-2E6D-9C4B-89BA-5DCDA893BDBA}"/>
    <hyperlink ref="B365" r:id="rId456" xr:uid="{A00E57DF-1806-9744-8BE7-56E0EBEACC93}"/>
    <hyperlink ref="B219" r:id="rId457" xr:uid="{2178178C-243F-9941-B07C-A1DEE397113F}"/>
    <hyperlink ref="B248" r:id="rId458" xr:uid="{CB26D9A4-F722-014D-818B-4F8EF7FC928C}"/>
    <hyperlink ref="B362" r:id="rId459" xr:uid="{3E72D17A-C4DD-C24D-929D-22F64594EC1C}"/>
    <hyperlink ref="B347" r:id="rId460" display="Photos sur iPad" xr:uid="{8A4A8873-5ABD-B14F-BF66-CCAA43198284}"/>
    <hyperlink ref="B346" r:id="rId461" xr:uid="{BB4A2643-995B-0343-BE01-674C835E32FF}"/>
    <hyperlink ref="B212" r:id="rId462" xr:uid="{B6A90380-FED9-2248-B723-2F1334B6820E}"/>
    <hyperlink ref="B214" r:id="rId463" xr:uid="{3625DD77-E368-7C42-A263-56DA76C49331}"/>
    <hyperlink ref="B215" r:id="rId464" xr:uid="{36032BFB-2DFD-A641-A2B0-F3DFA95E85F8}"/>
    <hyperlink ref="B7" r:id="rId465" xr:uid="{B34A85AE-0308-3848-BB0E-176E67FC4D16}"/>
    <hyperlink ref="B228" r:id="rId466" xr:uid="{213EC90C-ADF1-AA48-8D66-44AF20126D1D}"/>
    <hyperlink ref="B69" r:id="rId467" xr:uid="{3CF0CABE-1F4F-2245-A417-570DC96DBDED}"/>
    <hyperlink ref="B107" r:id="rId468" xr:uid="{AECB069B-DE42-2E4F-85A8-358E01943C32}"/>
    <hyperlink ref="B351" r:id="rId469" xr:uid="{E1C0A187-8915-7047-A999-772E088526D6}"/>
    <hyperlink ref="B352" r:id="rId470" xr:uid="{8ABF1CDF-3BEB-0A4E-A836-C6F936CEB5C9}"/>
    <hyperlink ref="B60" r:id="rId471" xr:uid="{9BCEEE0D-DB5F-6248-8FD9-7D97F9B133B7}"/>
    <hyperlink ref="B61" r:id="rId472" xr:uid="{14CAC156-981C-5441-9F1B-8DD10E6B1310}"/>
    <hyperlink ref="B62" r:id="rId473" xr:uid="{07DC0F99-D229-B64F-90E9-6F4B7AD645F0}"/>
    <hyperlink ref="B63" r:id="rId474" xr:uid="{31105294-E419-494B-835F-E27E669D6DA4}"/>
    <hyperlink ref="B64" r:id="rId475" xr:uid="{22AF05F9-C5D8-2B4B-BE67-760C9B8669FF}"/>
    <hyperlink ref="B57" r:id="rId476" display="Excel pour iPad version 2.63 atelier Cilac" xr:uid="{0C02C557-495D-DA42-9F78-7FE07171A6C5}"/>
    <hyperlink ref="B58" r:id="rId477" xr:uid="{A2DF5581-364F-6846-B42F-A52988574617}"/>
    <hyperlink ref="B66" r:id="rId478" xr:uid="{E8FF1D5C-197B-2145-8851-A2D69B220A43}"/>
    <hyperlink ref="B68" r:id="rId479" xr:uid="{3B1BF3A1-7C01-4F46-A5B0-FE7DF7A05D79}"/>
    <hyperlink ref="B263" r:id="rId480" display="Partage de Microsoft 365 sur le Mac" xr:uid="{3BA987BD-B1A4-F74E-BC87-67DF793937BA}"/>
    <hyperlink ref="B358" r:id="rId481" xr:uid="{49DC51B8-7952-5C43-89EC-C184781B4D86}"/>
    <hyperlink ref="B359" r:id="rId482" xr:uid="{2CCBE92A-6F81-D541-BB5A-6D4BF18D9316}"/>
    <hyperlink ref="B360" r:id="rId483" xr:uid="{545EBA98-0CB7-AF43-83E9-2CD43834341C}"/>
    <hyperlink ref="B334" r:id="rId484" xr:uid="{1987E479-893A-1A46-8193-51179E30C327}"/>
    <hyperlink ref="B335" r:id="rId485" xr:uid="{1E49B811-A23F-4943-A507-139ED110DA36}"/>
    <hyperlink ref="B243" r:id="rId486" xr:uid="{37F17689-B36C-3040-B47E-33491A5443F3}"/>
    <hyperlink ref="B244" r:id="rId487" xr:uid="{8F716328-DB4C-CE42-85AC-DFFEFAD1B13B}"/>
    <hyperlink ref="B85" r:id="rId488" xr:uid="{58D9F69A-DA4C-6C43-BFB8-03F181B0375F}"/>
    <hyperlink ref="B265" r:id="rId489" xr:uid="{2B5C2C5D-910D-D543-B79A-1AD45375C756}"/>
    <hyperlink ref="B337" r:id="rId490" xr:uid="{34FDD6C8-5AA2-7A4C-A619-762C56FA6433}"/>
    <hyperlink ref="B217" r:id="rId491" xr:uid="{FC52DDD9-5484-1043-A309-CEB42D4F67BC}"/>
    <hyperlink ref="B208" r:id="rId492" xr:uid="{27DAB5E0-D978-624F-AF49-EA3E92F421EE}"/>
    <hyperlink ref="B206" r:id="rId493" xr:uid="{73B1C771-FF0F-DE42-9251-FA9F0DE032BD}"/>
    <hyperlink ref="B230" r:id="rId494" xr:uid="{60B95915-E81F-744E-BC9E-AC98D0EAD82F}"/>
    <hyperlink ref="B397" r:id="rId495" xr:uid="{3650CF37-3707-8F41-9283-29F196EC5C51}"/>
    <hyperlink ref="B218" r:id="rId496" xr:uid="{5A252D70-C723-704B-841B-09B01500B273}"/>
    <hyperlink ref="B220" r:id="rId497" display="Espace purgrable des disques sur Mac" xr:uid="{276BA73E-C3D1-814F-9391-79EF2EE01E20}"/>
    <hyperlink ref="B194" r:id="rId498" xr:uid="{F059AB2A-4238-B14F-8913-E348AEA7090E}"/>
    <hyperlink ref="B195" r:id="rId499" xr:uid="{F4905BBB-4C47-CB4A-8D3F-4368634A006D}"/>
    <hyperlink ref="B187" r:id="rId500" xr:uid="{504302AC-6A04-8242-A428-4D1230EB033C}"/>
    <hyperlink ref="B87" r:id="rId501" xr:uid="{E07532FC-4C9C-964C-BF75-BD7C18778EFB}"/>
    <hyperlink ref="B88" r:id="rId502" xr:uid="{78FB99D4-8442-8543-A6E1-7E0F9DBF54B8}"/>
    <hyperlink ref="B89" r:id="rId503" xr:uid="{70AB19F9-E913-DD40-B6E6-9D8FB0A11B21}"/>
    <hyperlink ref="B90" r:id="rId504" xr:uid="{7C487D1B-74E2-0C40-A580-4AE09E6E2204}"/>
    <hyperlink ref="B91" r:id="rId505" xr:uid="{3B29EE94-FFAD-A548-8CDC-DB1E67BF5EB9}"/>
    <hyperlink ref="B93" r:id="rId506" xr:uid="{2AA6B9BC-E620-9342-8CF2-3521F996CCA6}"/>
    <hyperlink ref="B94" r:id="rId507" xr:uid="{4BD6C031-6A14-9243-9DCC-978710CFE19C}"/>
    <hyperlink ref="B95" r:id="rId508" display="iCloud iCloud Drive sois iOS 16" xr:uid="{CE5CBA89-3D7F-B44C-A7AB-B21D8B0B7AAC}"/>
    <hyperlink ref="B229" r:id="rId509" xr:uid="{7B4A9B2E-1374-C248-AC23-B3BFA06BCA4D}"/>
    <hyperlink ref="B231" r:id="rId510" xr:uid="{151796E0-93A9-CB41-B25E-E8639FC32D7F}"/>
    <hyperlink ref="B14" r:id="rId511" display="Aperçu pour le Mac guide Apple" xr:uid="{FA440B94-79BC-6247-AC3C-3A02CADA3F58}"/>
    <hyperlink ref="B338" r:id="rId512" xr:uid="{B0C4D06C-C881-B84F-B10C-EE5555023B9A}"/>
    <hyperlink ref="B284" r:id="rId513" xr:uid="{06B6F914-4887-B34E-98C4-C413F57AE468}"/>
    <hyperlink ref="B240" r:id="rId514" xr:uid="{E74A3284-5247-6049-A4B6-12C9E403B4FD}"/>
    <hyperlink ref="B445" r:id="rId515" xr:uid="{3231800E-7CEF-D84F-A3EB-D75FDF7FEB77}"/>
    <hyperlink ref="B84" r:id="rId516" xr:uid="{8282DE63-128D-3543-9FD2-F043A0FD99D5}"/>
    <hyperlink ref="B264" r:id="rId517" xr:uid="{21E59CEE-B9C0-324D-8C68-8CB76DFF953E}"/>
    <hyperlink ref="B552" r:id="rId518" xr:uid="{2037313A-B7FD-514B-9313-DD74AC4A9490}"/>
    <hyperlink ref="B232" r:id="rId519" display="macOS Ventura - Les bases 1" xr:uid="{F0DAF068-1465-EB4E-84DC-BBE75BE9AC16}"/>
    <hyperlink ref="B111" r:id="rId520" xr:uid="{3DCEB998-4F99-984E-99C6-091323F04F2E}"/>
    <hyperlink ref="B73" r:id="rId521" xr:uid="{BAE95DE6-1116-764C-9F8E-207F1CB09644}"/>
    <hyperlink ref="B262" r:id="rId522" xr:uid="{1DBE35C1-5C11-714F-83EE-4717AF60ED60}"/>
    <hyperlink ref="B419" r:id="rId523" xr:uid="{7A811C8D-FEE4-3D44-A4C8-84673B4D7E92}"/>
    <hyperlink ref="B255" r:id="rId524" xr:uid="{022CB491-6DD2-F04D-93E3-8CA976B22197}"/>
    <hyperlink ref="B234" r:id="rId525" xr:uid="{005D1E77-9D1E-EB46-8F51-9DD31D5C61B4}"/>
    <hyperlink ref="B235" r:id="rId526" xr:uid="{0FA01AF0-A050-964C-BDE3-96402862FAC3}"/>
    <hyperlink ref="B237" r:id="rId527" xr:uid="{5D1C7C24-B3D5-D445-9FDD-D42963F30B73}"/>
    <hyperlink ref="B236" r:id="rId528" xr:uid="{15E3083C-08FE-BA45-AC38-A77F8513107D}"/>
    <hyperlink ref="B239" r:id="rId529" xr:uid="{31B8D832-552C-E34A-B1A7-2B2E954869DC}"/>
    <hyperlink ref="B238" r:id="rId530" xr:uid="{4BA2C595-7151-D743-BA3C-0A23B4945D57}"/>
    <hyperlink ref="B97" r:id="rId531" xr:uid="{FB978BC9-2933-694E-B356-1EDB319E3CF9}"/>
    <hyperlink ref="B98" r:id="rId532" xr:uid="{5073DA76-15F5-5943-910C-C90EDCC24C0A}"/>
    <hyperlink ref="B99" r:id="rId533" xr:uid="{0AFC925C-440C-2341-9694-C7FF8A30447A}"/>
    <hyperlink ref="B100" r:id="rId534" xr:uid="{9E6EC3BD-B463-DD4A-8554-C4C583E3277F}"/>
    <hyperlink ref="B12" r:id="rId535" xr:uid="{FA254E9A-D9BE-E740-81F8-24FE66A1AB74}"/>
    <hyperlink ref="B233" r:id="rId536" xr:uid="{AACA9CF2-AF91-8941-9F3D-F1C6E204EE01}"/>
  </hyperlinks>
  <pageMargins left="0.25" right="0.25" top="0.75" bottom="0.75" header="0.3" footer="0.3"/>
  <pageSetup paperSize="9" orientation="landscape" horizontalDpi="0" verticalDpi="0"/>
  <tableParts count="1">
    <tablePart r:id="rId537"/>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Cornil</dc:creator>
  <cp:lastModifiedBy>Yves Cornil</cp:lastModifiedBy>
  <cp:lastPrinted>2019-04-22T14:37:29Z</cp:lastPrinted>
  <dcterms:created xsi:type="dcterms:W3CDTF">2019-04-22T11:24:13Z</dcterms:created>
  <dcterms:modified xsi:type="dcterms:W3CDTF">2024-07-11T11:17:53Z</dcterms:modified>
</cp:coreProperties>
</file>